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tthst\123\crcb\1_munka\2021_hpp_0520\results\"/>
    </mc:Choice>
  </mc:AlternateContent>
  <xr:revisionPtr revIDLastSave="0" documentId="13_ncr:1_{61CC3E12-F9BF-4F19-853D-C5857AA083C8}" xr6:coauthVersionLast="47" xr6:coauthVersionMax="47" xr10:uidLastSave="{00000000-0000-0000-0000-000000000000}"/>
  <bookViews>
    <workbookView xWindow="-110" yWindow="-110" windowWidth="19420" windowHeight="10420" xr2:uid="{D459F948-141F-499F-9046-C299BEEEB6CE}"/>
  </bookViews>
  <sheets>
    <sheet name="cover" sheetId="1" r:id="rId1"/>
    <sheet name="f1_f3" sheetId="3" r:id="rId2"/>
    <sheet name="f2" sheetId="2" r:id="rId3"/>
    <sheet name="f4_5_6" sheetId="4" r:id="rId4"/>
    <sheet name="f7" sheetId="8" r:id="rId5"/>
    <sheet name="a1" sheetId="6" r:id="rId6"/>
    <sheet name="a2" sheetId="5" r:id="rId7"/>
    <sheet name="a3"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4" i="8" l="1"/>
  <c r="H24" i="8" s="1"/>
  <c r="E33" i="2"/>
  <c r="D33" i="2"/>
  <c r="H25" i="8"/>
  <c r="H23" i="8"/>
  <c r="H22" i="8"/>
  <c r="H21" i="8"/>
  <c r="H20" i="8"/>
  <c r="H19" i="8"/>
  <c r="H18" i="8"/>
  <c r="H17" i="8"/>
  <c r="H16" i="8"/>
  <c r="H15" i="8"/>
  <c r="H14" i="8"/>
  <c r="H13" i="8"/>
  <c r="H12" i="8"/>
  <c r="H11" i="8"/>
  <c r="H10" i="8"/>
  <c r="H9" i="8"/>
  <c r="H8" i="8"/>
  <c r="D25" i="8"/>
  <c r="C25" i="8"/>
  <c r="C6" i="7"/>
  <c r="C7" i="7" s="1"/>
  <c r="C8" i="7" s="1"/>
  <c r="C9" i="7" s="1"/>
  <c r="M69" i="3"/>
  <c r="M67" i="3"/>
  <c r="M66" i="3"/>
  <c r="M65" i="3"/>
  <c r="M64" i="3"/>
  <c r="M63" i="3"/>
  <c r="M62" i="3"/>
  <c r="M61" i="3"/>
  <c r="M60" i="3"/>
  <c r="M59" i="3"/>
  <c r="M58" i="3"/>
  <c r="M57" i="3"/>
  <c r="M56" i="3"/>
  <c r="M55" i="3"/>
  <c r="M54" i="3"/>
  <c r="M53" i="3"/>
  <c r="M52" i="3"/>
  <c r="I69" i="3"/>
  <c r="I67" i="3"/>
  <c r="I66" i="3"/>
  <c r="I65" i="3"/>
  <c r="I64" i="3"/>
  <c r="I63" i="3"/>
  <c r="I62" i="3"/>
  <c r="I61" i="3"/>
  <c r="I60" i="3"/>
  <c r="I59" i="3"/>
  <c r="I58" i="3"/>
  <c r="I57" i="3"/>
  <c r="I56" i="3"/>
  <c r="I55" i="3"/>
  <c r="I54" i="3"/>
  <c r="I53" i="3"/>
  <c r="I52" i="3"/>
  <c r="E64" i="4"/>
  <c r="E63" i="4"/>
  <c r="D64" i="4"/>
  <c r="D63" i="4"/>
  <c r="E58" i="4"/>
  <c r="D58" i="4"/>
  <c r="E53" i="4"/>
  <c r="D53" i="4"/>
  <c r="E13" i="4"/>
  <c r="D13" i="4"/>
  <c r="E8" i="4"/>
  <c r="D8" i="4"/>
  <c r="E43" i="2"/>
  <c r="E42" i="2"/>
  <c r="D43" i="2"/>
  <c r="D42" i="2"/>
  <c r="F39" i="2"/>
  <c r="F38" i="2"/>
  <c r="F32" i="2"/>
  <c r="F31" i="2"/>
  <c r="K33" i="3"/>
  <c r="L33" i="3" s="1"/>
  <c r="K32" i="3"/>
  <c r="L32" i="3" s="1"/>
  <c r="K31" i="3"/>
  <c r="L31" i="3" s="1"/>
  <c r="K30" i="3"/>
  <c r="L30" i="3" s="1"/>
  <c r="K29" i="3"/>
  <c r="L29" i="3" s="1"/>
  <c r="K28" i="3"/>
  <c r="L28" i="3" s="1"/>
  <c r="K27" i="3"/>
  <c r="L27" i="3" s="1"/>
  <c r="K26" i="3"/>
  <c r="L26" i="3" s="1"/>
  <c r="K25" i="3"/>
  <c r="L25" i="3" s="1"/>
  <c r="K24" i="3"/>
  <c r="L24" i="3" s="1"/>
  <c r="J33" i="3"/>
  <c r="J32" i="3"/>
  <c r="J31" i="3"/>
  <c r="J30" i="3"/>
  <c r="J29" i="3"/>
  <c r="J28" i="3"/>
  <c r="J27" i="3"/>
  <c r="J26" i="3"/>
  <c r="J25" i="3"/>
  <c r="J24" i="3"/>
  <c r="I33" i="3"/>
  <c r="I32" i="3"/>
  <c r="I31" i="3"/>
  <c r="I30" i="3"/>
  <c r="I29" i="3"/>
  <c r="I28" i="3"/>
  <c r="I27" i="3"/>
  <c r="I26" i="3"/>
  <c r="I25" i="3"/>
  <c r="I24" i="3"/>
  <c r="F52" i="4"/>
  <c r="F7" i="4"/>
  <c r="G52" i="4"/>
  <c r="G7" i="4"/>
  <c r="G57" i="4"/>
  <c r="F57" i="4"/>
  <c r="G12" i="4"/>
  <c r="G61" i="4" s="1"/>
  <c r="F12" i="4"/>
  <c r="I7" i="3"/>
  <c r="I8" i="3"/>
  <c r="I9" i="3"/>
  <c r="I10" i="3"/>
  <c r="I11" i="3"/>
  <c r="I12" i="3"/>
  <c r="I13" i="3"/>
  <c r="I14" i="3"/>
  <c r="I15" i="3"/>
  <c r="I16" i="3"/>
  <c r="C4" i="5"/>
  <c r="C5" i="5" s="1"/>
  <c r="C6" i="5" s="1"/>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2" i="5" s="1"/>
  <c r="C43" i="5" s="1"/>
  <c r="C44" i="5" s="1"/>
  <c r="C45" i="5" s="1"/>
  <c r="F61" i="4" l="1"/>
  <c r="F60" i="4"/>
  <c r="G60" i="4"/>
</calcChain>
</file>

<file path=xl/sharedStrings.xml><?xml version="1.0" encoding="utf-8"?>
<sst xmlns="http://schemas.openxmlformats.org/spreadsheetml/2006/main" count="246" uniqueCount="144">
  <si>
    <t>crcb</t>
  </si>
  <si>
    <t>year</t>
  </si>
  <si>
    <t>Total</t>
  </si>
  <si>
    <t>tab year eu if goodfw==1 &amp; mgts_plus==0, row nofreq</t>
  </si>
  <si>
    <t>tab year eu if goodfw==1 &amp; mgts_plus==1, row nofreq</t>
  </si>
  <si>
    <t>ohc</t>
  </si>
  <si>
    <t>mgts_plus</t>
  </si>
  <si>
    <t>sum</t>
  </si>
  <si>
    <t>N</t>
  </si>
  <si>
    <t>mgts_plus &amp; EU</t>
  </si>
  <si>
    <t>%</t>
  </si>
  <si>
    <t>Mészáros és Mészáros Ipari, Kereskedelmi és Szolgáltató Kft.</t>
  </si>
  <si>
    <t>PBE Energiamenedzsment Kft.</t>
  </si>
  <si>
    <t>PBE Épitő Kft.</t>
  </si>
  <si>
    <t>Lounge Design Szolgáltató Kft.</t>
  </si>
  <si>
    <t>Network 360 Reklámügynökség Kft.</t>
  </si>
  <si>
    <t>New Land Média Reklám, Szolgáltató és Kereskedelmi Kft.</t>
  </si>
  <si>
    <t>R-KORD Építőipari Kft.</t>
  </si>
  <si>
    <t>ZÁÉV Építőipari Zrt.</t>
  </si>
  <si>
    <t>Fejér-B.Á.L. Zrt.</t>
  </si>
  <si>
    <t>4iG Nyrt.</t>
  </si>
  <si>
    <t>Aranykorona Zrt.</t>
  </si>
  <si>
    <t xml:space="preserve">T-Systems Magyarország Zrt.  </t>
  </si>
  <si>
    <t xml:space="preserve">V-Híd Épitő Zrt. </t>
  </si>
  <si>
    <t>V-Híd Vagyonkezelő Kft.</t>
  </si>
  <si>
    <t>Vasútvill Kft.</t>
  </si>
  <si>
    <t xml:space="preserve">E-OS Energiakereskedő Kereskedelmi és Szolgáltató Zrt.  </t>
  </si>
  <si>
    <t>Europlakát Kft.</t>
  </si>
  <si>
    <t xml:space="preserve">Euro Publicity Kft. </t>
  </si>
  <si>
    <t>Heti Válasz Lap- és Könyvkiadó Szolgáltató Kft.</t>
  </si>
  <si>
    <t>MAHIR Cityposter Kft.</t>
  </si>
  <si>
    <t xml:space="preserve">MAHIR Kiállítás és Rendezvény Kft.   </t>
  </si>
  <si>
    <t xml:space="preserve">Publimont Hirdetésszervező Kft. </t>
  </si>
  <si>
    <t>Nemzet Lap- és Könyvkiadó Kft.</t>
  </si>
  <si>
    <t>Market Épitő Zrt.</t>
  </si>
  <si>
    <t xml:space="preserve">Mobil Adat Kft. </t>
  </si>
  <si>
    <t>MET Magyarország Energiakereskedő Zrt.</t>
  </si>
  <si>
    <t>Market Épületszerviz Kft.</t>
  </si>
  <si>
    <t>Elios Innovatív Energetika Zrt.</t>
  </si>
  <si>
    <t>ES Holding Zrt.</t>
  </si>
  <si>
    <t>Sistrade Kft.</t>
  </si>
  <si>
    <t>West Hungaria Bau Kft.</t>
  </si>
  <si>
    <t>Magyar Épitő Zrt.</t>
  </si>
  <si>
    <t>Duna Aszfalt Kft.</t>
  </si>
  <si>
    <t xml:space="preserve">Hodut Kft. </t>
  </si>
  <si>
    <t>Vakond Kft.</t>
  </si>
  <si>
    <t>Vakond Via Kft.</t>
  </si>
  <si>
    <t>Magyar Vakond Kft.</t>
  </si>
  <si>
    <t>Lörinc Mészáros</t>
  </si>
  <si>
    <t>István Garancsi</t>
  </si>
  <si>
    <t>István Tiborcz</t>
  </si>
  <si>
    <t>Lajos Simicska</t>
  </si>
  <si>
    <t>Gyula Balásy</t>
  </si>
  <si>
    <t>Csaba Csetényi</t>
  </si>
  <si>
    <t>Zsolt Homlok</t>
  </si>
  <si>
    <t>Attila Paár</t>
  </si>
  <si>
    <t>László Szíjj</t>
  </si>
  <si>
    <t>Young and Partners Kommunikációs és Tanácsadó Kft.</t>
  </si>
  <si>
    <t>Tibor Kuna</t>
  </si>
  <si>
    <t>Károly Varga</t>
  </si>
  <si>
    <t>Közgép Hídkorr Kft.</t>
  </si>
  <si>
    <t>Közgép Zrt.</t>
  </si>
  <si>
    <t>Trinity Communications Kft.</t>
  </si>
  <si>
    <t>Tief Terra Építőipari és Szolgáltató Kft.</t>
  </si>
  <si>
    <t>Endre Hamar</t>
  </si>
  <si>
    <t>primary actor</t>
  </si>
  <si>
    <t>other actor</t>
  </si>
  <si>
    <t>close friend of Viktor Orban</t>
  </si>
  <si>
    <t>son-in-law of Viktor Orban</t>
  </si>
  <si>
    <t>2011-2015</t>
  </si>
  <si>
    <t>2016-2020</t>
  </si>
  <si>
    <t>Hungarian Taxpayers</t>
  </si>
  <si>
    <t>corruption risk (SB)</t>
  </si>
  <si>
    <t>control of corruption risk (MTTB)</t>
  </si>
  <si>
    <t>mgts_plus/ohc, CR</t>
  </si>
  <si>
    <t>mgts_plus/ohc, CCR</t>
  </si>
  <si>
    <t>EU Subsidies</t>
  </si>
  <si>
    <t>tenders financed by Hungarian taxpayers</t>
  </si>
  <si>
    <t>tenders financed by EU subsidies</t>
  </si>
  <si>
    <t>mgts_plus, %</t>
  </si>
  <si>
    <t>notes: mgts_plus = crony companies; ohc = ordinary Hungarian companies</t>
  </si>
  <si>
    <t>Statistical analysis of public tenders 2011-2020</t>
  </si>
  <si>
    <t>fig. 2</t>
  </si>
  <si>
    <t>fig. 4</t>
  </si>
  <si>
    <t>fig. 5</t>
  </si>
  <si>
    <t>fig. 6</t>
  </si>
  <si>
    <t>billion HUF</t>
  </si>
  <si>
    <t>list of Orban's cronies (MGTS_PLUS)</t>
  </si>
  <si>
    <t>list of crony (MGTS_PLUS) companies 2010-2020</t>
  </si>
  <si>
    <t>entrepreneur close to Fidesz</t>
  </si>
  <si>
    <t>The EU Subsidies and the Crony Companies in Hungary</t>
  </si>
  <si>
    <t>suggested citation: Tóth, I. J. 2021. The EU Subsidies and the Crony Companies in Hungary. Statistical Analysis of Public Tenders 2011-2020. Budapest: CRCB</t>
  </si>
  <si>
    <t>eu==1</t>
  </si>
  <si>
    <t>eu, %</t>
  </si>
  <si>
    <t>OHC</t>
  </si>
  <si>
    <t>MGTS+</t>
  </si>
  <si>
    <r>
      <t>A (adjustment) = 1 - CR</t>
    </r>
    <r>
      <rPr>
        <vertAlign val="subscript"/>
        <sz val="11"/>
        <color theme="1"/>
        <rFont val="Calibri"/>
        <family val="2"/>
        <scheme val="minor"/>
      </rPr>
      <t>p1</t>
    </r>
    <r>
      <rPr>
        <sz val="11"/>
        <color theme="1"/>
        <rFont val="Calibri"/>
        <family val="2"/>
        <charset val="238"/>
        <scheme val="minor"/>
      </rPr>
      <t>/CR</t>
    </r>
    <r>
      <rPr>
        <vertAlign val="subscript"/>
        <sz val="11"/>
        <color theme="1"/>
        <rFont val="Calibri"/>
        <family val="2"/>
        <scheme val="minor"/>
      </rPr>
      <t>p0</t>
    </r>
    <r>
      <rPr>
        <sz val="11"/>
        <color theme="1"/>
        <rFont val="Calibri"/>
        <family val="2"/>
        <charset val="238"/>
        <scheme val="minor"/>
      </rPr>
      <t>, where p0: 2011-2015, p1: 2016-2020</t>
    </r>
  </si>
  <si>
    <r>
      <t>relative adjustment: A</t>
    </r>
    <r>
      <rPr>
        <vertAlign val="subscript"/>
        <sz val="11"/>
        <color theme="1"/>
        <rFont val="Calibri"/>
        <family val="2"/>
        <scheme val="minor"/>
      </rPr>
      <t>mgts_plus</t>
    </r>
    <r>
      <rPr>
        <sz val="11"/>
        <color theme="1"/>
        <rFont val="Calibri"/>
        <family val="2"/>
        <charset val="238"/>
        <scheme val="minor"/>
      </rPr>
      <t>/A</t>
    </r>
    <r>
      <rPr>
        <vertAlign val="subscript"/>
        <sz val="11"/>
        <color theme="1"/>
        <rFont val="Calibri"/>
        <family val="2"/>
        <scheme val="minor"/>
      </rPr>
      <t>ohc</t>
    </r>
  </si>
  <si>
    <t>mgts_plus: crony companies with political ties</t>
  </si>
  <si>
    <t>ohc: ordinal Hungarian companies without political ties</t>
  </si>
  <si>
    <t>tabstat ncv_mrd if goodfw==1,                by(year) s(sum n)</t>
  </si>
  <si>
    <t>. tabstat ncv_mrd if goodfw==1 &amp; mgts_plus==1, by(year) s(sum n)</t>
  </si>
  <si>
    <t>. tabstat ncv_mrd if goodfw==1 &amp; sb==1,        by(year) s(sum n)</t>
  </si>
  <si>
    <t>companies owned by Lorinc Meszaros (a front of Viktor Orban)</t>
  </si>
  <si>
    <t>Vivienvíz Kft.</t>
  </si>
  <si>
    <t>since 2019</t>
  </si>
  <si>
    <t>share of companies owned Lorinc Meszaros (a front of Viktor Orban) in total contract value financed by the European Union</t>
  </si>
  <si>
    <t>only from 2011 to 2020</t>
  </si>
  <si>
    <t>fig. 3a, billion HUF</t>
  </si>
  <si>
    <t>fig. 1, million HUF</t>
  </si>
  <si>
    <t>total contact value financed by EU subsidies, million EUR</t>
  </si>
  <si>
    <t>total contact value won by companies owned by Lorinc Meszaros and financed by EU subsidies, million EUR</t>
  </si>
  <si>
    <t>. tabstat ncv_eur_mill if goodfw==1 &amp; eu==1,                by(year) s(sum n)</t>
  </si>
  <si>
    <t>tabstat ncv_eur_mill if goodfw==1 &amp; crony_system==1 &amp; sb==1,         by(mgts_plus) s(sum n)</t>
  </si>
  <si>
    <t>tabstat ncv_eur_mill if goodfw==1 &amp; crony_system==1 &amp; sb==1 &amp; eu==1, by(mgts_plus) s(sum n)</t>
  </si>
  <si>
    <t>tabstat ncv_eur_mill if goodfw==1 &amp; crony_system==1,         by(mgts_plus) s(sum n)</t>
  </si>
  <si>
    <t>tabstat ncv_eur_mill if goodfw==1 &amp; crony_system==1 &amp; eu==1, by(mgts_plus) s(sum n)</t>
  </si>
  <si>
    <t>tabstat ncv_mill if goodfw==1 &amp; mgts_plus==1 &amp; year&gt;2010,                 by(year) s(sum n)</t>
  </si>
  <si>
    <t>tabstat ncv_mill if goodfw==1 &amp; mgts_plus==1 &amp; year&gt;2010 &amp; eu==1,         by(year) s(sum n)</t>
  </si>
  <si>
    <t>share of EU subsidies in total contract value won by MGTS+ companies%</t>
  </si>
  <si>
    <t>tabstat ncv_mill if goodfw==1 &amp; mgts_plus==0 &amp; eu==1 &amp; year&gt;2010, by(year) s(sum n)</t>
  </si>
  <si>
    <t>tabstat ncv_mill if goodfw==1 &amp; mgts_plus==1 &amp; eu==1 &amp; year&gt;2010, by(year) s(sum n)</t>
  </si>
  <si>
    <t xml:space="preserve">share of net contract value won by MGTS+ companies and financed by the EU in total contract value financed by the EU </t>
  </si>
  <si>
    <t>ohc &amp; EU</t>
  </si>
  <si>
    <t>share of net contract value won by MGTS+ companies in total net contract value</t>
  </si>
  <si>
    <t>sum, mrd HUF</t>
  </si>
  <si>
    <t>share of total net contract value with high corruption risk in sum of total net contract value</t>
  </si>
  <si>
    <t>Share of net contract value financed by EU and won by companies owned by Lorinc Meszaros in total net contact value financed by EU, 2005-2020, percent</t>
  </si>
  <si>
    <t>tabstat ncv_eur_mill if goodfw==1 &amp; c_meszaros==1     &amp; eu==1, by(year) s(sum n)</t>
  </si>
  <si>
    <t>MGTS+ &amp; EU, million EUR</t>
  </si>
  <si>
    <t>gen c_meszaros  =0</t>
  </si>
  <si>
    <t>gen c_meszaros_b=0</t>
  </si>
  <si>
    <t>replace c_meszaros=1 if viresol==1       | korosaszfalt==1   | meszaros_es==1   | fejer_bal==1   | r_kord==1 | vivienviz==1 | aranykorona==1</t>
  </si>
  <si>
    <t>replace c_meszaros=1 if felcsut66==1</t>
  </si>
  <si>
    <t xml:space="preserve">replace c_meszaros_b=1 if viresol_b==1   | korosaszfalt_b==1 | meszaros_es_b==1 | fejer_bal_b==1 | r_kord_b==1 </t>
  </si>
  <si>
    <t>replace c_meszaros_b=1 if vivienviz_b==1 | aranykorona_b==1  | felcsut66_b==1</t>
  </si>
  <si>
    <t>replace c_meszaros  =1 if zaev==1         &amp; year &gt; 2018 &amp; year!=.</t>
  </si>
  <si>
    <t>replace c_meszaros_b=1 if zaev_b==1       &amp; year &gt; 2018 &amp; year!=.</t>
  </si>
  <si>
    <t>replace c_meszaros=1   if v_hid==1        &amp; date_&gt; 201801 &amp; date_ !=.</t>
  </si>
  <si>
    <t>replace c_meszaros_b=1 if v_hid_b==1      &amp; date_&gt; 201801 &amp; date_ !=.</t>
  </si>
  <si>
    <t>replace c_meszaros=1   if t4ig==1         &amp; date_&gt; 201806 &amp; date_ !=.</t>
  </si>
  <si>
    <t>replace c_meszaros_b=1 if t4ig_b==1       &amp; date_&gt; 201806 &amp; date_ !=.</t>
  </si>
  <si>
    <t>replace c_meszaros=1   if t_systems==1    &amp; date_&gt; 201907 &amp; date_ !=.</t>
  </si>
  <si>
    <t>replace c_meszaros_b=1 if t_systems_b==1  &amp; date_&gt; 201907 &amp; date_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</si>
</sst>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 x14ac:knownFonts="1">
    <font>
      <sz val="11"/>
      <color theme="1"/>
      <name val="Calibri"/>
      <family val="2"/>
      <charset val="238"/>
      <scheme val="minor"/>
    </font>
    <font>
      <sz val="10"/>
      <color theme="1"/>
      <name val="Calibri"/>
      <family val="2"/>
      <scheme val="minor"/>
    </font>
    <font>
      <vertAlign val="subscript"/>
      <sz val="11"/>
      <color theme="1"/>
      <name val="Calibri"/>
      <family val="2"/>
      <scheme val="minor"/>
    </font>
    <font>
      <sz val="11"/>
      <color theme="1"/>
      <name val="Calibri"/>
      <family val="2"/>
      <scheme val="minor"/>
    </font>
    <font>
      <sz val="12"/>
      <color theme="1"/>
      <name val="Times New Roman"/>
      <family val="1"/>
    </font>
    <font>
      <sz val="10"/>
      <color theme="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3" xfId="0" applyFont="1" applyBorder="1"/>
    <xf numFmtId="164" fontId="1" fillId="0" borderId="3" xfId="0" applyNumberFormat="1" applyFont="1" applyBorder="1"/>
    <xf numFmtId="0" fontId="1" fillId="0" borderId="1" xfId="0" applyFont="1" applyBorder="1" applyAlignment="1">
      <alignmen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0" fillId="2" borderId="0" xfId="0" applyFill="1"/>
    <xf numFmtId="0" fontId="0" fillId="3" borderId="0" xfId="0" applyFill="1"/>
    <xf numFmtId="164" fontId="0" fillId="0" borderId="0" xfId="0" applyNumberFormat="1"/>
    <xf numFmtId="165" fontId="0" fillId="0" borderId="0" xfId="0" applyNumberFormat="1"/>
    <xf numFmtId="0" fontId="1" fillId="0" borderId="3" xfId="0" applyFont="1" applyBorder="1" applyAlignment="1">
      <alignment vertical="center" wrapText="1"/>
    </xf>
    <xf numFmtId="0" fontId="1" fillId="0" borderId="3" xfId="0" applyFont="1" applyFill="1" applyBorder="1" applyAlignment="1">
      <alignment vertical="center" wrapText="1"/>
    </xf>
    <xf numFmtId="0" fontId="0" fillId="0" borderId="3" xfId="0" applyBorder="1"/>
    <xf numFmtId="164" fontId="0" fillId="0" borderId="3" xfId="0" applyNumberFormat="1" applyBorder="1"/>
    <xf numFmtId="164" fontId="1" fillId="0" borderId="1" xfId="0" applyNumberFormat="1" applyFont="1" applyBorder="1" applyAlignment="1">
      <alignment vertical="center" wrapText="1"/>
    </xf>
    <xf numFmtId="164" fontId="1" fillId="0" borderId="0" xfId="0" applyNumberFormat="1" applyFont="1" applyAlignment="1">
      <alignment vertical="center" wrapText="1"/>
    </xf>
    <xf numFmtId="164" fontId="1" fillId="0" borderId="4" xfId="0" applyNumberFormat="1"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164" fontId="1" fillId="0" borderId="7" xfId="0" applyNumberFormat="1" applyFont="1" applyBorder="1" applyAlignment="1">
      <alignment vertical="center" wrapText="1"/>
    </xf>
    <xf numFmtId="2" fontId="0" fillId="0" borderId="0" xfId="0" applyNumberFormat="1"/>
    <xf numFmtId="164" fontId="1" fillId="0" borderId="3" xfId="0" applyNumberFormat="1" applyFont="1" applyBorder="1" applyAlignment="1">
      <alignment vertical="center" wrapText="1"/>
    </xf>
    <xf numFmtId="0" fontId="1" fillId="2" borderId="3" xfId="0" applyFont="1" applyFill="1" applyBorder="1"/>
    <xf numFmtId="164" fontId="1" fillId="2" borderId="3" xfId="0" applyNumberFormat="1" applyFont="1" applyFill="1" applyBorder="1"/>
    <xf numFmtId="1" fontId="1" fillId="2" borderId="3" xfId="0" applyNumberFormat="1" applyFont="1" applyFill="1" applyBorder="1"/>
    <xf numFmtId="0" fontId="1" fillId="0" borderId="3" xfId="0" applyFont="1" applyFill="1" applyBorder="1" applyAlignment="1">
      <alignment horizontal="center" vertical="center" wrapText="1"/>
    </xf>
    <xf numFmtId="0" fontId="0" fillId="0" borderId="3" xfId="0" applyFill="1" applyBorder="1"/>
    <xf numFmtId="0" fontId="0" fillId="0" borderId="0" xfId="0" applyBorder="1"/>
    <xf numFmtId="164" fontId="0" fillId="0" borderId="0" xfId="0" applyNumberFormat="1" applyBorder="1"/>
    <xf numFmtId="0" fontId="4" fillId="0" borderId="0" xfId="0" applyFont="1" applyBorder="1" applyAlignment="1">
      <alignment vertical="center" wrapText="1"/>
    </xf>
    <xf numFmtId="0" fontId="3" fillId="0" borderId="0"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0" xfId="0" applyFont="1" applyBorder="1"/>
    <xf numFmtId="0" fontId="3" fillId="0" borderId="0" xfId="0" applyFont="1"/>
    <xf numFmtId="0" fontId="0" fillId="0" borderId="0" xfId="0" applyFill="1"/>
    <xf numFmtId="164" fontId="1" fillId="0" borderId="10" xfId="0" applyNumberFormat="1" applyFont="1" applyBorder="1"/>
    <xf numFmtId="164" fontId="1" fillId="2" borderId="8" xfId="0" applyNumberFormat="1" applyFont="1" applyFill="1" applyBorder="1" applyAlignment="1">
      <alignment vertical="center" wrapText="1"/>
    </xf>
    <xf numFmtId="0" fontId="1" fillId="2" borderId="8" xfId="0" applyFont="1" applyFill="1" applyBorder="1" applyAlignment="1">
      <alignment vertical="center" wrapText="1"/>
    </xf>
    <xf numFmtId="164" fontId="1" fillId="2" borderId="11" xfId="0" applyNumberFormat="1" applyFont="1" applyFill="1" applyBorder="1"/>
    <xf numFmtId="0" fontId="5" fillId="0" borderId="0" xfId="0" applyFont="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sz="1000"/>
              <a:t>Share of</a:t>
            </a:r>
            <a:r>
              <a:rPr lang="hu-HU" sz="1000" baseline="0"/>
              <a:t> net contract value financed by EU </a:t>
            </a:r>
            <a:r>
              <a:rPr lang="hu-HU" sz="1000"/>
              <a:t>in total net contract value won by </a:t>
            </a:r>
            <a:r>
              <a:rPr lang="hu-HU" sz="1000">
                <a:solidFill>
                  <a:srgbClr val="FFC000"/>
                </a:solidFill>
              </a:rPr>
              <a:t>MGTS_PLUS companies</a:t>
            </a:r>
            <a:r>
              <a:rPr lang="hu-HU" sz="1000"/>
              <a:t>, 2011-2020,</a:t>
            </a:r>
            <a:r>
              <a:rPr lang="hu-HU" sz="1000" baseline="0"/>
              <a:t> percent</a:t>
            </a:r>
            <a:endParaRPr lang="en-US" sz="1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196623738094912E-2"/>
          <c:y val="0.1694098269733359"/>
          <c:w val="0.91947234574952741"/>
          <c:h val="0.67695728535533906"/>
        </c:manualLayout>
      </c:layout>
      <c:lineChart>
        <c:grouping val="standard"/>
        <c:varyColors val="0"/>
        <c:ser>
          <c:idx val="0"/>
          <c:order val="0"/>
          <c:spPr>
            <a:ln w="12700" cap="rnd">
              <a:solidFill>
                <a:srgbClr val="FFC000"/>
              </a:solidFill>
              <a:round/>
            </a:ln>
            <a:effectLst/>
          </c:spPr>
          <c:marker>
            <c:symbol val="none"/>
          </c:marker>
          <c:cat>
            <c:numRef>
              <c:f>f1_f3!$C$7:$C$16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f1_f3!$I$7:$I$16</c:f>
              <c:numCache>
                <c:formatCode>0.0</c:formatCode>
                <c:ptCount val="10"/>
                <c:pt idx="0">
                  <c:v>88.322382874564369</c:v>
                </c:pt>
                <c:pt idx="1">
                  <c:v>95.112829389248304</c:v>
                </c:pt>
                <c:pt idx="2">
                  <c:v>86.306191331718125</c:v>
                </c:pt>
                <c:pt idx="3">
                  <c:v>87.711272059879803</c:v>
                </c:pt>
                <c:pt idx="4">
                  <c:v>52.876754960496321</c:v>
                </c:pt>
                <c:pt idx="5">
                  <c:v>35.852814795693376</c:v>
                </c:pt>
                <c:pt idx="6">
                  <c:v>65.98334434719871</c:v>
                </c:pt>
                <c:pt idx="7">
                  <c:v>45.804079037897473</c:v>
                </c:pt>
                <c:pt idx="8">
                  <c:v>17.774664054702065</c:v>
                </c:pt>
                <c:pt idx="9">
                  <c:v>39.289936030881748</c:v>
                </c:pt>
              </c:numCache>
            </c:numRef>
          </c:val>
          <c:smooth val="0"/>
          <c:extLst>
            <c:ext xmlns:c16="http://schemas.microsoft.com/office/drawing/2014/chart" uri="{C3380CC4-5D6E-409C-BE32-E72D297353CC}">
              <c16:uniqueId val="{00000000-0732-402F-891B-E29230DFFE5D}"/>
            </c:ext>
          </c:extLst>
        </c:ser>
        <c:dLbls>
          <c:showLegendKey val="0"/>
          <c:showVal val="0"/>
          <c:showCatName val="0"/>
          <c:showSerName val="0"/>
          <c:showPercent val="0"/>
          <c:showBubbleSize val="0"/>
        </c:dLbls>
        <c:smooth val="0"/>
        <c:axId val="387947112"/>
        <c:axId val="387952688"/>
      </c:lineChart>
      <c:catAx>
        <c:axId val="38794711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hu-HU" sz="900" i="1"/>
                  <a:t>Source:</a:t>
                </a:r>
                <a:r>
                  <a:rPr lang="hu-HU" sz="900" i="1" baseline="0"/>
                  <a:t> CRCB</a:t>
                </a:r>
                <a:endParaRPr lang="en-US" sz="900" i="1"/>
              </a:p>
            </c:rich>
          </c:tx>
          <c:layout>
            <c:manualLayout>
              <c:xMode val="edge"/>
              <c:yMode val="edge"/>
              <c:x val="1.2779568357064184E-2"/>
              <c:y val="0.934199134199134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2688"/>
        <c:crosses val="autoZero"/>
        <c:auto val="1"/>
        <c:lblAlgn val="ctr"/>
        <c:lblOffset val="100"/>
        <c:noMultiLvlLbl val="0"/>
      </c:catAx>
      <c:valAx>
        <c:axId val="387952688"/>
        <c:scaling>
          <c:orientation val="minMax"/>
        </c:scaling>
        <c:delete val="0"/>
        <c:axPos val="l"/>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4711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sz="1000"/>
              <a:t>Total net contract</a:t>
            </a:r>
            <a:r>
              <a:rPr lang="hu-HU" sz="1000" baseline="0"/>
              <a:t> value at tenders won by </a:t>
            </a:r>
            <a:r>
              <a:rPr lang="hu-HU" sz="1000" baseline="0">
                <a:solidFill>
                  <a:srgbClr val="0070C0"/>
                </a:solidFill>
              </a:rPr>
              <a:t>OHC</a:t>
            </a:r>
            <a:r>
              <a:rPr lang="hu-HU" sz="1000" baseline="0"/>
              <a:t> and </a:t>
            </a:r>
            <a:r>
              <a:rPr lang="hu-HU" sz="1000" baseline="0">
                <a:solidFill>
                  <a:srgbClr val="FFC000"/>
                </a:solidFill>
              </a:rPr>
              <a:t>MGTS_PLUS </a:t>
            </a:r>
            <a:r>
              <a:rPr lang="hu-HU" sz="1000" baseline="0"/>
              <a:t>companies and financed by EU subsidies, Billion HUF, current prices</a:t>
            </a:r>
            <a:endParaRPr lang="en-US" sz="1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356230899417677E-2"/>
          <c:y val="0.14900423571589236"/>
          <c:w val="0.89692781825283951"/>
          <c:h val="0.65882295075742991"/>
        </c:manualLayout>
      </c:layout>
      <c:barChart>
        <c:barDir val="col"/>
        <c:grouping val="clustered"/>
        <c:varyColors val="0"/>
        <c:ser>
          <c:idx val="0"/>
          <c:order val="0"/>
          <c:tx>
            <c:strRef>
              <c:f>f1_f3!$J$23</c:f>
              <c:strCache>
                <c:ptCount val="1"/>
                <c:pt idx="0">
                  <c:v>ohc &amp; EU</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f1_f3!$F$24:$F$33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f1_f3!$J$24:$J$33</c:f>
              <c:numCache>
                <c:formatCode>0.0</c:formatCode>
                <c:ptCount val="10"/>
                <c:pt idx="0">
                  <c:v>376.4957</c:v>
                </c:pt>
                <c:pt idx="1">
                  <c:v>572.82550000000003</c:v>
                </c:pt>
                <c:pt idx="2">
                  <c:v>1078.537</c:v>
                </c:pt>
                <c:pt idx="3">
                  <c:v>829.37270000000001</c:v>
                </c:pt>
                <c:pt idx="4">
                  <c:v>580.94970000000001</c:v>
                </c:pt>
                <c:pt idx="5">
                  <c:v>473.024</c:v>
                </c:pt>
                <c:pt idx="6">
                  <c:v>1037.4760000000001</c:v>
                </c:pt>
                <c:pt idx="7">
                  <c:v>1132.8050000000001</c:v>
                </c:pt>
                <c:pt idx="8">
                  <c:v>774.35640000000001</c:v>
                </c:pt>
                <c:pt idx="9">
                  <c:v>515.14670000000001</c:v>
                </c:pt>
              </c:numCache>
            </c:numRef>
          </c:val>
          <c:extLst>
            <c:ext xmlns:c16="http://schemas.microsoft.com/office/drawing/2014/chart" uri="{C3380CC4-5D6E-409C-BE32-E72D297353CC}">
              <c16:uniqueId val="{00000000-5C1D-401B-BEAF-64B6DA1083B9}"/>
            </c:ext>
          </c:extLst>
        </c:ser>
        <c:ser>
          <c:idx val="1"/>
          <c:order val="1"/>
          <c:tx>
            <c:strRef>
              <c:f>f1_f3!$K$23</c:f>
              <c:strCache>
                <c:ptCount val="1"/>
                <c:pt idx="0">
                  <c:v>mgts_plus &amp; EU</c:v>
                </c:pt>
              </c:strCache>
            </c:strRef>
          </c:tx>
          <c:spPr>
            <a:solidFill>
              <a:srgbClr val="FFC000"/>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f1_f3!$F$24:$F$33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f1_f3!$K$24:$K$33</c:f>
              <c:numCache>
                <c:formatCode>0.0</c:formatCode>
                <c:ptCount val="10"/>
                <c:pt idx="0">
                  <c:v>13.76938</c:v>
                </c:pt>
                <c:pt idx="1">
                  <c:v>136.44039999999998</c:v>
                </c:pt>
                <c:pt idx="2">
                  <c:v>355.58029999999997</c:v>
                </c:pt>
                <c:pt idx="3">
                  <c:v>163.6345</c:v>
                </c:pt>
                <c:pt idx="4">
                  <c:v>70.680940000000007</c:v>
                </c:pt>
                <c:pt idx="5">
                  <c:v>106.667</c:v>
                </c:pt>
                <c:pt idx="6">
                  <c:v>451.61659999999995</c:v>
                </c:pt>
                <c:pt idx="7">
                  <c:v>216.2979</c:v>
                </c:pt>
                <c:pt idx="8">
                  <c:v>127.718</c:v>
                </c:pt>
                <c:pt idx="9">
                  <c:v>261.68060000000003</c:v>
                </c:pt>
              </c:numCache>
            </c:numRef>
          </c:val>
          <c:extLst>
            <c:ext xmlns:c16="http://schemas.microsoft.com/office/drawing/2014/chart" uri="{C3380CC4-5D6E-409C-BE32-E72D297353CC}">
              <c16:uniqueId val="{00000001-5C1D-401B-BEAF-64B6DA1083B9}"/>
            </c:ext>
          </c:extLst>
        </c:ser>
        <c:dLbls>
          <c:dLblPos val="outEnd"/>
          <c:showLegendKey val="0"/>
          <c:showVal val="1"/>
          <c:showCatName val="0"/>
          <c:showSerName val="0"/>
          <c:showPercent val="0"/>
          <c:showBubbleSize val="0"/>
        </c:dLbls>
        <c:gapWidth val="219"/>
        <c:overlap val="-27"/>
        <c:axId val="493210312"/>
        <c:axId val="493203752"/>
      </c:barChart>
      <c:catAx>
        <c:axId val="4932103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i="1"/>
                  <a:t>Source: CRCB</a:t>
                </a:r>
                <a:endParaRPr lang="en-US" i="1"/>
              </a:p>
            </c:rich>
          </c:tx>
          <c:layout>
            <c:manualLayout>
              <c:xMode val="edge"/>
              <c:yMode val="edge"/>
              <c:x val="1.3698667961606846E-2"/>
              <c:y val="0.9212716658592858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203752"/>
        <c:crosses val="autoZero"/>
        <c:auto val="1"/>
        <c:lblAlgn val="ctr"/>
        <c:lblOffset val="100"/>
        <c:noMultiLvlLbl val="0"/>
      </c:catAx>
      <c:valAx>
        <c:axId val="493203752"/>
        <c:scaling>
          <c:orientation val="minMax"/>
        </c:scaling>
        <c:delete val="0"/>
        <c:axPos val="l"/>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21031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rgbClr val="FFC000"/>
                </a:solidFill>
                <a:latin typeface="+mn-lt"/>
                <a:ea typeface="+mn-ea"/>
                <a:cs typeface="+mn-cs"/>
              </a:defRPr>
            </a:pPr>
            <a:endParaRPr lang="en-US"/>
          </a:p>
        </c:txPr>
      </c:legendEntry>
      <c:layout>
        <c:manualLayout>
          <c:xMode val="edge"/>
          <c:yMode val="edge"/>
          <c:x val="0.4244348657487465"/>
          <c:y val="0.90041660850787808"/>
          <c:w val="0.1978863586913103"/>
          <c:h val="6.164424933829523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hu-HU" sz="1000"/>
              <a:t>Share of net contract value</a:t>
            </a:r>
            <a:r>
              <a:rPr lang="hu-HU" sz="1000" baseline="0"/>
              <a:t> won by c</a:t>
            </a:r>
            <a:r>
              <a:rPr lang="hu-HU" sz="1000"/>
              <a:t>rony</a:t>
            </a:r>
            <a:r>
              <a:rPr lang="hu-HU" sz="1000" baseline="0"/>
              <a:t> (MGTS_PLUS) companies in total contact value, 2005-2020, percent</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196623738094912E-2"/>
          <c:y val="0.15306678568013005"/>
          <c:w val="0.91947234574952741"/>
          <c:h val="0.71464490420478832"/>
        </c:manualLayout>
      </c:layout>
      <c:lineChart>
        <c:grouping val="standard"/>
        <c:varyColors val="0"/>
        <c:ser>
          <c:idx val="0"/>
          <c:order val="0"/>
          <c:spPr>
            <a:ln w="12700" cap="rnd">
              <a:solidFill>
                <a:srgbClr val="FFC000"/>
              </a:solidFill>
              <a:round/>
            </a:ln>
            <a:effectLst/>
          </c:spPr>
          <c:marker>
            <c:symbol val="none"/>
          </c:marker>
          <c:cat>
            <c:numRef>
              <c:f>f1_f3!$C$52:$C$67</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f1_f3!$I$52:$I$67</c:f>
              <c:numCache>
                <c:formatCode>0.0</c:formatCode>
                <c:ptCount val="16"/>
                <c:pt idx="0">
                  <c:v>1.0079009247257475</c:v>
                </c:pt>
                <c:pt idx="1">
                  <c:v>0.39517267462137529</c:v>
                </c:pt>
                <c:pt idx="2">
                  <c:v>0.9250611805828356</c:v>
                </c:pt>
                <c:pt idx="3">
                  <c:v>0.74989873581607847</c:v>
                </c:pt>
                <c:pt idx="4">
                  <c:v>2.0439452331741834</c:v>
                </c:pt>
                <c:pt idx="5">
                  <c:v>0.83716498121865468</c:v>
                </c:pt>
                <c:pt idx="6">
                  <c:v>2.4668851589496548</c:v>
                </c:pt>
                <c:pt idx="7">
                  <c:v>9.8420414206461047</c:v>
                </c:pt>
                <c:pt idx="8">
                  <c:v>17.994764903275627</c:v>
                </c:pt>
                <c:pt idx="9">
                  <c:v>9.1616850274835215</c:v>
                </c:pt>
                <c:pt idx="10">
                  <c:v>7.98769855544972</c:v>
                </c:pt>
                <c:pt idx="11">
                  <c:v>16.105408463208267</c:v>
                </c:pt>
                <c:pt idx="12">
                  <c:v>21.377983535174302</c:v>
                </c:pt>
                <c:pt idx="13">
                  <c:v>16.248979329201216</c:v>
                </c:pt>
                <c:pt idx="14">
                  <c:v>24.682582648602601</c:v>
                </c:pt>
                <c:pt idx="15">
                  <c:v>24.680883469011437</c:v>
                </c:pt>
              </c:numCache>
            </c:numRef>
          </c:val>
          <c:smooth val="0"/>
          <c:extLst>
            <c:ext xmlns:c16="http://schemas.microsoft.com/office/drawing/2014/chart" uri="{C3380CC4-5D6E-409C-BE32-E72D297353CC}">
              <c16:uniqueId val="{00000000-0732-402F-891B-E29230DFFE5D}"/>
            </c:ext>
          </c:extLst>
        </c:ser>
        <c:dLbls>
          <c:showLegendKey val="0"/>
          <c:showVal val="0"/>
          <c:showCatName val="0"/>
          <c:showSerName val="0"/>
          <c:showPercent val="0"/>
          <c:showBubbleSize val="0"/>
        </c:dLbls>
        <c:smooth val="0"/>
        <c:axId val="387947112"/>
        <c:axId val="387952688"/>
      </c:lineChart>
      <c:catAx>
        <c:axId val="387947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i="1"/>
                  <a:t>Source:</a:t>
                </a:r>
                <a:r>
                  <a:rPr lang="hu-HU" i="1" baseline="0"/>
                  <a:t> CRCB</a:t>
                </a:r>
                <a:endParaRPr lang="en-US" i="1"/>
              </a:p>
            </c:rich>
          </c:tx>
          <c:layout>
            <c:manualLayout>
              <c:xMode val="edge"/>
              <c:yMode val="edge"/>
              <c:x val="1.2779568357064184E-2"/>
              <c:y val="0.934199134199134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2688"/>
        <c:crosses val="autoZero"/>
        <c:auto val="1"/>
        <c:lblAlgn val="ctr"/>
        <c:lblOffset val="100"/>
        <c:noMultiLvlLbl val="0"/>
      </c:catAx>
      <c:valAx>
        <c:axId val="387952688"/>
        <c:scaling>
          <c:orientation val="minMax"/>
        </c:scaling>
        <c:delete val="0"/>
        <c:axPos val="l"/>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4711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sz="1000"/>
              <a:t>Share of EU funded contracts</a:t>
            </a:r>
            <a:r>
              <a:rPr lang="hu-HU" sz="1000" baseline="0"/>
              <a:t> in all contracts won by </a:t>
            </a:r>
            <a:r>
              <a:rPr lang="hu-HU" sz="1000" baseline="0">
                <a:solidFill>
                  <a:srgbClr val="0070C0"/>
                </a:solidFill>
              </a:rPr>
              <a:t>ordinary </a:t>
            </a:r>
            <a:r>
              <a:rPr lang="hu-HU" sz="1000" u="none" baseline="0">
                <a:solidFill>
                  <a:srgbClr val="0070C0"/>
                </a:solidFill>
              </a:rPr>
              <a:t>Hungarian companies (OHC)</a:t>
            </a:r>
            <a:r>
              <a:rPr lang="hu-HU" sz="1000" u="none" baseline="0"/>
              <a:t> and </a:t>
            </a:r>
            <a:r>
              <a:rPr lang="hu-HU" sz="1000" u="none" baseline="0">
                <a:solidFill>
                  <a:srgbClr val="FFC000"/>
                </a:solidFill>
              </a:rPr>
              <a:t>MGTS_PLUS</a:t>
            </a:r>
            <a:r>
              <a:rPr lang="hu-HU" sz="1000" u="none" baseline="0"/>
              <a:t> compa</a:t>
            </a:r>
            <a:r>
              <a:rPr lang="hu-HU" sz="1000" baseline="0"/>
              <a:t>nies, 2011-2020, percent</a:t>
            </a:r>
            <a:endParaRPr lang="en-US" sz="1000"/>
          </a:p>
        </c:rich>
      </c:tx>
      <c:layout>
        <c:manualLayout>
          <c:xMode val="edge"/>
          <c:yMode val="edge"/>
          <c:x val="0.14012489063867017"/>
          <c:y val="3.647416413373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641076115485566E-2"/>
          <c:y val="0.18221658656304326"/>
          <c:w val="0.90002799650043741"/>
          <c:h val="0.64382837561971429"/>
        </c:manualLayout>
      </c:layout>
      <c:lineChart>
        <c:grouping val="standard"/>
        <c:varyColors val="0"/>
        <c:ser>
          <c:idx val="0"/>
          <c:order val="0"/>
          <c:tx>
            <c:strRef>
              <c:f>'f2'!$E$4</c:f>
              <c:strCache>
                <c:ptCount val="1"/>
                <c:pt idx="0">
                  <c:v>ohc</c:v>
                </c:pt>
              </c:strCache>
            </c:strRef>
          </c:tx>
          <c:spPr>
            <a:ln w="9525" cap="rnd">
              <a:solidFill>
                <a:srgbClr val="0070C0"/>
              </a:solidFill>
              <a:round/>
            </a:ln>
            <a:effectLst/>
          </c:spPr>
          <c:marker>
            <c:symbol val="none"/>
          </c:marker>
          <c:cat>
            <c:numRef>
              <c:f>'f2'!$G$13:$G$22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'f2'!$E$13:$E$22</c:f>
              <c:numCache>
                <c:formatCode>0.0</c:formatCode>
                <c:ptCount val="10"/>
                <c:pt idx="0">
                  <c:v>48.19</c:v>
                </c:pt>
                <c:pt idx="1">
                  <c:v>40.1</c:v>
                </c:pt>
                <c:pt idx="2">
                  <c:v>43.97</c:v>
                </c:pt>
                <c:pt idx="3">
                  <c:v>42.87</c:v>
                </c:pt>
                <c:pt idx="4">
                  <c:v>38.22</c:v>
                </c:pt>
                <c:pt idx="5">
                  <c:v>12.62</c:v>
                </c:pt>
                <c:pt idx="6">
                  <c:v>23.4</c:v>
                </c:pt>
                <c:pt idx="7">
                  <c:v>41.58</c:v>
                </c:pt>
                <c:pt idx="8">
                  <c:v>37.79</c:v>
                </c:pt>
                <c:pt idx="9">
                  <c:v>27.91</c:v>
                </c:pt>
              </c:numCache>
            </c:numRef>
          </c:val>
          <c:smooth val="0"/>
          <c:extLst>
            <c:ext xmlns:c16="http://schemas.microsoft.com/office/drawing/2014/chart" uri="{C3380CC4-5D6E-409C-BE32-E72D297353CC}">
              <c16:uniqueId val="{00000000-0732-402F-891B-E29230DFFE5D}"/>
            </c:ext>
          </c:extLst>
        </c:ser>
        <c:ser>
          <c:idx val="1"/>
          <c:order val="1"/>
          <c:tx>
            <c:strRef>
              <c:f>'f2'!$I$4</c:f>
              <c:strCache>
                <c:ptCount val="1"/>
                <c:pt idx="0">
                  <c:v>mgts_plus</c:v>
                </c:pt>
              </c:strCache>
            </c:strRef>
          </c:tx>
          <c:spPr>
            <a:ln w="9525" cap="rnd">
              <a:solidFill>
                <a:srgbClr val="FFC000"/>
              </a:solidFill>
              <a:round/>
            </a:ln>
            <a:effectLst/>
          </c:spPr>
          <c:marker>
            <c:symbol val="none"/>
          </c:marker>
          <c:cat>
            <c:numRef>
              <c:f>'f2'!$G$13:$G$22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'f2'!$I$13:$I$22</c:f>
              <c:numCache>
                <c:formatCode>0.0</c:formatCode>
                <c:ptCount val="10"/>
                <c:pt idx="0">
                  <c:v>54.29</c:v>
                </c:pt>
                <c:pt idx="1">
                  <c:v>71.11</c:v>
                </c:pt>
                <c:pt idx="2">
                  <c:v>68.239999999999995</c:v>
                </c:pt>
                <c:pt idx="3">
                  <c:v>55.98</c:v>
                </c:pt>
                <c:pt idx="4">
                  <c:v>54.71</c:v>
                </c:pt>
                <c:pt idx="5">
                  <c:v>21.11</c:v>
                </c:pt>
                <c:pt idx="6">
                  <c:v>42.68</c:v>
                </c:pt>
                <c:pt idx="7">
                  <c:v>19.79</c:v>
                </c:pt>
                <c:pt idx="8">
                  <c:v>13.71</c:v>
                </c:pt>
                <c:pt idx="9">
                  <c:v>18.72</c:v>
                </c:pt>
              </c:numCache>
            </c:numRef>
          </c:val>
          <c:smooth val="0"/>
          <c:extLst>
            <c:ext xmlns:c16="http://schemas.microsoft.com/office/drawing/2014/chart" uri="{C3380CC4-5D6E-409C-BE32-E72D297353CC}">
              <c16:uniqueId val="{00000003-3C95-4773-A4A5-FC129C30C389}"/>
            </c:ext>
          </c:extLst>
        </c:ser>
        <c:dLbls>
          <c:showLegendKey val="0"/>
          <c:showVal val="0"/>
          <c:showCatName val="0"/>
          <c:showSerName val="0"/>
          <c:showPercent val="0"/>
          <c:showBubbleSize val="0"/>
        </c:dLbls>
        <c:smooth val="0"/>
        <c:axId val="387947112"/>
        <c:axId val="387952688"/>
      </c:lineChart>
      <c:catAx>
        <c:axId val="38794711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hu-HU" sz="900" i="1"/>
                  <a:t>Source:</a:t>
                </a:r>
                <a:r>
                  <a:rPr lang="hu-HU" sz="900" i="1" baseline="0"/>
                  <a:t> CRCB</a:t>
                </a:r>
                <a:endParaRPr lang="en-US" sz="900" i="1"/>
              </a:p>
            </c:rich>
          </c:tx>
          <c:layout>
            <c:manualLayout>
              <c:xMode val="edge"/>
              <c:yMode val="edge"/>
              <c:x val="1.2779568357064184E-2"/>
              <c:y val="0.934199134199134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2688"/>
        <c:crosses val="autoZero"/>
        <c:auto val="1"/>
        <c:lblAlgn val="ctr"/>
        <c:lblOffset val="100"/>
        <c:noMultiLvlLbl val="0"/>
      </c:catAx>
      <c:valAx>
        <c:axId val="387952688"/>
        <c:scaling>
          <c:orientation val="minMax"/>
        </c:scaling>
        <c:delete val="0"/>
        <c:axPos val="l"/>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4711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sz="1000">
                <a:latin typeface="+mn-lt"/>
              </a:rPr>
              <a:t>The</a:t>
            </a:r>
            <a:r>
              <a:rPr lang="hu-HU" sz="1000" baseline="0">
                <a:latin typeface="+mn-lt"/>
              </a:rPr>
              <a:t> weight of corruption risk (the share of contracts without competition) at tenders won by crony companies before and after the OLAF investigation on the Elios case by type of financement, </a:t>
            </a:r>
            <a:br>
              <a:rPr lang="hu-HU" sz="1000" baseline="0">
                <a:latin typeface="+mn-lt"/>
              </a:rPr>
            </a:br>
            <a:r>
              <a:rPr lang="hu-HU" sz="1000" baseline="0">
                <a:latin typeface="+mn-lt"/>
              </a:rPr>
              <a:t>N =  1,598</a:t>
            </a:r>
            <a:endParaRPr lang="en-US" sz="1000">
              <a:latin typeface="+mn-l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6426071741033E-2"/>
          <c:y val="0.22912343179802439"/>
          <c:w val="0.88300240594925639"/>
          <c:h val="0.58599467843819608"/>
        </c:manualLayout>
      </c:layout>
      <c:barChart>
        <c:barDir val="col"/>
        <c:grouping val="clustered"/>
        <c:varyColors val="0"/>
        <c:ser>
          <c:idx val="0"/>
          <c:order val="0"/>
          <c:tx>
            <c:strRef>
              <c:f>f4_5_6!$D$5</c:f>
              <c:strCache>
                <c:ptCount val="1"/>
                <c:pt idx="0">
                  <c:v>Hungarian Taxpayers</c:v>
                </c:pt>
              </c:strCache>
            </c:strRef>
          </c:tx>
          <c:spPr>
            <a:solidFill>
              <a:schemeClr val="bg1">
                <a:lumMod val="85000"/>
              </a:schemeClr>
            </a:solidFill>
            <a:ln>
              <a:solidFill>
                <a:schemeClr val="bg1">
                  <a:lumMod val="8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f4_5_6!$C$6:$C$7</c:f>
              <c:strCache>
                <c:ptCount val="2"/>
                <c:pt idx="0">
                  <c:v>2011-2015</c:v>
                </c:pt>
                <c:pt idx="1">
                  <c:v>2016-2020</c:v>
                </c:pt>
              </c:strCache>
            </c:strRef>
          </c:cat>
          <c:val>
            <c:numRef>
              <c:f>f4_5_6!$D$6:$D$7</c:f>
              <c:numCache>
                <c:formatCode>0.0</c:formatCode>
                <c:ptCount val="2"/>
                <c:pt idx="0">
                  <c:v>45.6</c:v>
                </c:pt>
                <c:pt idx="1">
                  <c:v>52.7</c:v>
                </c:pt>
              </c:numCache>
            </c:numRef>
          </c:val>
          <c:extLst>
            <c:ext xmlns:c16="http://schemas.microsoft.com/office/drawing/2014/chart" uri="{C3380CC4-5D6E-409C-BE32-E72D297353CC}">
              <c16:uniqueId val="{00000000-7410-4D93-9509-B1267538EDBD}"/>
            </c:ext>
          </c:extLst>
        </c:ser>
        <c:ser>
          <c:idx val="1"/>
          <c:order val="1"/>
          <c:tx>
            <c:strRef>
              <c:f>f4_5_6!$E$5</c:f>
              <c:strCache>
                <c:ptCount val="1"/>
                <c:pt idx="0">
                  <c:v>EU Subsidies</c:v>
                </c:pt>
              </c:strCache>
            </c:strRef>
          </c:tx>
          <c:spPr>
            <a:solidFill>
              <a:schemeClr val="bg1">
                <a:lumMod val="65000"/>
              </a:schemeClr>
            </a:solidFill>
            <a:ln>
              <a:solidFill>
                <a:schemeClr val="bg1">
                  <a:lumMod val="6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f4_5_6!$C$6:$C$7</c:f>
              <c:strCache>
                <c:ptCount val="2"/>
                <c:pt idx="0">
                  <c:v>2011-2015</c:v>
                </c:pt>
                <c:pt idx="1">
                  <c:v>2016-2020</c:v>
                </c:pt>
              </c:strCache>
            </c:strRef>
          </c:cat>
          <c:val>
            <c:numRef>
              <c:f>f4_5_6!$E$6:$E$7</c:f>
              <c:numCache>
                <c:formatCode>0.0</c:formatCode>
                <c:ptCount val="2"/>
                <c:pt idx="0">
                  <c:v>50.5</c:v>
                </c:pt>
                <c:pt idx="1">
                  <c:v>7.7</c:v>
                </c:pt>
              </c:numCache>
            </c:numRef>
          </c:val>
          <c:extLst>
            <c:ext xmlns:c16="http://schemas.microsoft.com/office/drawing/2014/chart" uri="{C3380CC4-5D6E-409C-BE32-E72D297353CC}">
              <c16:uniqueId val="{00000001-7410-4D93-9509-B1267538EDBD}"/>
            </c:ext>
          </c:extLst>
        </c:ser>
        <c:dLbls>
          <c:dLblPos val="outEnd"/>
          <c:showLegendKey val="0"/>
          <c:showVal val="1"/>
          <c:showCatName val="0"/>
          <c:showSerName val="0"/>
          <c:showPercent val="0"/>
          <c:showBubbleSize val="0"/>
        </c:dLbls>
        <c:gapWidth val="219"/>
        <c:overlap val="-27"/>
        <c:axId val="533154400"/>
        <c:axId val="533155056"/>
      </c:barChart>
      <c:catAx>
        <c:axId val="5331544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i="1"/>
                  <a:t>Source: CRCB</a:t>
                </a:r>
                <a:endParaRPr lang="en-US" i="1"/>
              </a:p>
            </c:rich>
          </c:tx>
          <c:layout>
            <c:manualLayout>
              <c:xMode val="edge"/>
              <c:yMode val="edge"/>
              <c:x val="1.6665354330708662E-2"/>
              <c:y val="0.9287314236193390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155056"/>
        <c:crosses val="autoZero"/>
        <c:auto val="1"/>
        <c:lblAlgn val="ctr"/>
        <c:lblOffset val="100"/>
        <c:noMultiLvlLbl val="0"/>
      </c:catAx>
      <c:valAx>
        <c:axId val="53315505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t>%</a:t>
                </a:r>
                <a:endParaRPr lang="en-US"/>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154400"/>
        <c:crosses val="autoZero"/>
        <c:crossBetween val="between"/>
      </c:valAx>
      <c:spPr>
        <a:noFill/>
        <a:ln>
          <a:noFill/>
        </a:ln>
        <a:effectLst/>
      </c:spPr>
    </c:plotArea>
    <c:legend>
      <c:legendPos val="b"/>
      <c:layout>
        <c:manualLayout>
          <c:xMode val="edge"/>
          <c:yMode val="edge"/>
          <c:x val="0.27709142607174103"/>
          <c:y val="0.87412515825891501"/>
          <c:w val="0.47359492563429573"/>
          <c:h val="5.8039959106573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sz="1000">
                <a:latin typeface="+mn-lt"/>
              </a:rPr>
              <a:t>The</a:t>
            </a:r>
            <a:r>
              <a:rPr lang="hu-HU" sz="1000" baseline="0">
                <a:latin typeface="+mn-lt"/>
              </a:rPr>
              <a:t> control of corruption risk (the share of contracts more than three bidders) at tenders won by crony companies before and after the OLAF investigation on the Elios case by type of financement, </a:t>
            </a:r>
            <a:br>
              <a:rPr lang="hu-HU" sz="1000" baseline="0">
                <a:latin typeface="+mn-lt"/>
              </a:rPr>
            </a:br>
            <a:r>
              <a:rPr lang="hu-HU" sz="1000" baseline="0">
                <a:latin typeface="+mn-lt"/>
              </a:rPr>
              <a:t>N =  1,598</a:t>
            </a:r>
            <a:endParaRPr lang="en-US" sz="1000">
              <a:latin typeface="+mn-l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6426071741033E-2"/>
          <c:y val="0.2325628127094603"/>
          <c:w val="0.88300240594925639"/>
          <c:h val="0.58599467843819608"/>
        </c:manualLayout>
      </c:layout>
      <c:barChart>
        <c:barDir val="col"/>
        <c:grouping val="clustered"/>
        <c:varyColors val="0"/>
        <c:ser>
          <c:idx val="0"/>
          <c:order val="0"/>
          <c:tx>
            <c:strRef>
              <c:f>f4_5_6!$D$10</c:f>
              <c:strCache>
                <c:ptCount val="1"/>
                <c:pt idx="0">
                  <c:v>Hungarian Taxpayers</c:v>
                </c:pt>
              </c:strCache>
            </c:strRef>
          </c:tx>
          <c:spPr>
            <a:solidFill>
              <a:schemeClr val="bg1">
                <a:lumMod val="85000"/>
              </a:schemeClr>
            </a:solidFill>
            <a:ln>
              <a:solidFill>
                <a:schemeClr val="bg1">
                  <a:lumMod val="8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f4_5_6!$C$11:$C$12</c:f>
              <c:strCache>
                <c:ptCount val="2"/>
                <c:pt idx="0">
                  <c:v>2011-2015</c:v>
                </c:pt>
                <c:pt idx="1">
                  <c:v>2016-2020</c:v>
                </c:pt>
              </c:strCache>
            </c:strRef>
          </c:cat>
          <c:val>
            <c:numRef>
              <c:f>f4_5_6!$D$11:$D$12</c:f>
              <c:numCache>
                <c:formatCode>0.0</c:formatCode>
                <c:ptCount val="2"/>
                <c:pt idx="0">
                  <c:v>11</c:v>
                </c:pt>
                <c:pt idx="1">
                  <c:v>8.6</c:v>
                </c:pt>
              </c:numCache>
            </c:numRef>
          </c:val>
          <c:extLst>
            <c:ext xmlns:c16="http://schemas.microsoft.com/office/drawing/2014/chart" uri="{C3380CC4-5D6E-409C-BE32-E72D297353CC}">
              <c16:uniqueId val="{00000000-68C5-4A13-8ADB-1BB4AF6ABE02}"/>
            </c:ext>
          </c:extLst>
        </c:ser>
        <c:ser>
          <c:idx val="1"/>
          <c:order val="1"/>
          <c:tx>
            <c:strRef>
              <c:f>f4_5_6!$E$10</c:f>
              <c:strCache>
                <c:ptCount val="1"/>
                <c:pt idx="0">
                  <c:v>EU Subsidies</c:v>
                </c:pt>
              </c:strCache>
            </c:strRef>
          </c:tx>
          <c:spPr>
            <a:solidFill>
              <a:schemeClr val="bg1">
                <a:lumMod val="65000"/>
              </a:schemeClr>
            </a:solidFill>
            <a:ln>
              <a:solidFill>
                <a:schemeClr val="bg1">
                  <a:lumMod val="6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f4_5_6!$C$11:$C$12</c:f>
              <c:strCache>
                <c:ptCount val="2"/>
                <c:pt idx="0">
                  <c:v>2011-2015</c:v>
                </c:pt>
                <c:pt idx="1">
                  <c:v>2016-2020</c:v>
                </c:pt>
              </c:strCache>
            </c:strRef>
          </c:cat>
          <c:val>
            <c:numRef>
              <c:f>f4_5_6!$E$11:$E$12</c:f>
              <c:numCache>
                <c:formatCode>0.0</c:formatCode>
                <c:ptCount val="2"/>
                <c:pt idx="0">
                  <c:v>9.4</c:v>
                </c:pt>
                <c:pt idx="1">
                  <c:v>45.9</c:v>
                </c:pt>
              </c:numCache>
            </c:numRef>
          </c:val>
          <c:extLst>
            <c:ext xmlns:c16="http://schemas.microsoft.com/office/drawing/2014/chart" uri="{C3380CC4-5D6E-409C-BE32-E72D297353CC}">
              <c16:uniqueId val="{00000001-68C5-4A13-8ADB-1BB4AF6ABE02}"/>
            </c:ext>
          </c:extLst>
        </c:ser>
        <c:dLbls>
          <c:dLblPos val="outEnd"/>
          <c:showLegendKey val="0"/>
          <c:showVal val="1"/>
          <c:showCatName val="0"/>
          <c:showSerName val="0"/>
          <c:showPercent val="0"/>
          <c:showBubbleSize val="0"/>
        </c:dLbls>
        <c:gapWidth val="219"/>
        <c:overlap val="-27"/>
        <c:axId val="533154400"/>
        <c:axId val="533155056"/>
      </c:barChart>
      <c:catAx>
        <c:axId val="5331544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i="1"/>
                  <a:t>Source: CRCB</a:t>
                </a:r>
                <a:endParaRPr lang="en-US" i="1"/>
              </a:p>
            </c:rich>
          </c:tx>
          <c:layout>
            <c:manualLayout>
              <c:xMode val="edge"/>
              <c:yMode val="edge"/>
              <c:x val="1.6665354330708662E-2"/>
              <c:y val="0.9287314236193390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155056"/>
        <c:crosses val="autoZero"/>
        <c:auto val="1"/>
        <c:lblAlgn val="ctr"/>
        <c:lblOffset val="100"/>
        <c:noMultiLvlLbl val="0"/>
      </c:catAx>
      <c:valAx>
        <c:axId val="53315505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t>%</a:t>
                </a:r>
                <a:endParaRPr lang="en-US"/>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154400"/>
        <c:crosses val="autoZero"/>
        <c:crossBetween val="between"/>
      </c:valAx>
      <c:spPr>
        <a:noFill/>
        <a:ln>
          <a:noFill/>
        </a:ln>
        <a:effectLst/>
      </c:spPr>
    </c:plotArea>
    <c:legend>
      <c:legendPos val="b"/>
      <c:layout>
        <c:manualLayout>
          <c:xMode val="edge"/>
          <c:yMode val="edge"/>
          <c:x val="0.27709142607174103"/>
          <c:y val="0.87412515825891501"/>
          <c:w val="0.47359492563429573"/>
          <c:h val="5.8039959106573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sz="1000">
                <a:solidFill>
                  <a:schemeClr val="tx1">
                    <a:lumMod val="50000"/>
                    <a:lumOff val="50000"/>
                  </a:schemeClr>
                </a:solidFill>
                <a:latin typeface="+mn-lt"/>
              </a:rPr>
              <a:t>The strength</a:t>
            </a:r>
            <a:r>
              <a:rPr lang="hu-HU" sz="1000" baseline="0">
                <a:solidFill>
                  <a:schemeClr val="tx1">
                    <a:lumMod val="50000"/>
                    <a:lumOff val="50000"/>
                  </a:schemeClr>
                </a:solidFill>
                <a:latin typeface="+mn-lt"/>
              </a:rPr>
              <a:t> of relative adjustment related to the Elios case by MGTS+  companies compared to OHC, 2011-2020</a:t>
            </a:r>
            <a:endParaRPr lang="en-US" sz="1000">
              <a:solidFill>
                <a:schemeClr val="tx1">
                  <a:lumMod val="50000"/>
                  <a:lumOff val="50000"/>
                </a:schemeClr>
              </a:solidFill>
              <a:latin typeface="+mn-l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f4_5_6!$F$59</c:f>
              <c:strCache>
                <c:ptCount val="1"/>
                <c:pt idx="0">
                  <c:v>tenders financed by Hungarian taxpayers</c:v>
                </c:pt>
              </c:strCache>
            </c:strRef>
          </c:tx>
          <c:spPr>
            <a:solidFill>
              <a:schemeClr val="bg1">
                <a:lumMod val="85000"/>
              </a:schemeClr>
            </a:solidFill>
            <a:ln>
              <a:solidFill>
                <a:schemeClr val="bg1">
                  <a:lumMod val="8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f4_5_6!$E$60:$E$61</c:f>
              <c:strCache>
                <c:ptCount val="2"/>
                <c:pt idx="0">
                  <c:v>mgts_plus/ohc, CR</c:v>
                </c:pt>
                <c:pt idx="1">
                  <c:v>mgts_plus/ohc, CCR</c:v>
                </c:pt>
              </c:strCache>
            </c:strRef>
          </c:cat>
          <c:val>
            <c:numRef>
              <c:f>f4_5_6!$F$60:$F$61</c:f>
              <c:numCache>
                <c:formatCode>0.000</c:formatCode>
                <c:ptCount val="2"/>
                <c:pt idx="0">
                  <c:v>0.86833670715249589</c:v>
                </c:pt>
                <c:pt idx="1">
                  <c:v>0.64744318181818161</c:v>
                </c:pt>
              </c:numCache>
            </c:numRef>
          </c:val>
          <c:extLst>
            <c:ext xmlns:c16="http://schemas.microsoft.com/office/drawing/2014/chart" uri="{C3380CC4-5D6E-409C-BE32-E72D297353CC}">
              <c16:uniqueId val="{00000000-7446-4DA8-8A93-407CD78D53AF}"/>
            </c:ext>
          </c:extLst>
        </c:ser>
        <c:ser>
          <c:idx val="1"/>
          <c:order val="1"/>
          <c:tx>
            <c:strRef>
              <c:f>f4_5_6!$G$59</c:f>
              <c:strCache>
                <c:ptCount val="1"/>
                <c:pt idx="0">
                  <c:v>tenders financed by EU subsidies</c:v>
                </c:pt>
              </c:strCache>
            </c:strRef>
          </c:tx>
          <c:spPr>
            <a:solidFill>
              <a:schemeClr val="bg1">
                <a:lumMod val="65000"/>
              </a:schemeClr>
            </a:solidFill>
            <a:ln>
              <a:solidFill>
                <a:schemeClr val="bg1">
                  <a:lumMod val="6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f4_5_6!$E$60:$E$61</c:f>
              <c:strCache>
                <c:ptCount val="2"/>
                <c:pt idx="0">
                  <c:v>mgts_plus/ohc, CR</c:v>
                </c:pt>
                <c:pt idx="1">
                  <c:v>mgts_plus/ohc, CCR</c:v>
                </c:pt>
              </c:strCache>
            </c:strRef>
          </c:cat>
          <c:val>
            <c:numRef>
              <c:f>f4_5_6!$G$60:$G$61</c:f>
              <c:numCache>
                <c:formatCode>0.000</c:formatCode>
                <c:ptCount val="2"/>
                <c:pt idx="0">
                  <c:v>2.8733156242453517</c:v>
                </c:pt>
                <c:pt idx="1">
                  <c:v>2.3663666121112925</c:v>
                </c:pt>
              </c:numCache>
            </c:numRef>
          </c:val>
          <c:extLst>
            <c:ext xmlns:c16="http://schemas.microsoft.com/office/drawing/2014/chart" uri="{C3380CC4-5D6E-409C-BE32-E72D297353CC}">
              <c16:uniqueId val="{00000001-7446-4DA8-8A93-407CD78D53AF}"/>
            </c:ext>
          </c:extLst>
        </c:ser>
        <c:dLbls>
          <c:dLblPos val="outEnd"/>
          <c:showLegendKey val="0"/>
          <c:showVal val="1"/>
          <c:showCatName val="0"/>
          <c:showSerName val="0"/>
          <c:showPercent val="0"/>
          <c:showBubbleSize val="0"/>
        </c:dLbls>
        <c:gapWidth val="182"/>
        <c:axId val="537368336"/>
        <c:axId val="537366040"/>
      </c:barChart>
      <c:catAx>
        <c:axId val="537368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366040"/>
        <c:crosses val="autoZero"/>
        <c:auto val="1"/>
        <c:lblAlgn val="ctr"/>
        <c:lblOffset val="100"/>
        <c:noMultiLvlLbl val="0"/>
      </c:catAx>
      <c:valAx>
        <c:axId val="537366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i="1"/>
                  <a:t>Source:</a:t>
                </a:r>
                <a:r>
                  <a:rPr lang="hu-HU" i="1" baseline="0"/>
                  <a:t> CRCB</a:t>
                </a:r>
                <a:endParaRPr lang="en-US" i="1"/>
              </a:p>
            </c:rich>
          </c:tx>
          <c:layout>
            <c:manualLayout>
              <c:xMode val="edge"/>
              <c:yMode val="edge"/>
              <c:x val="2.3134359667029907E-2"/>
              <c:y val="0.914046248806055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368336"/>
        <c:crosses val="autoZero"/>
        <c:crossBetween val="between"/>
      </c:valAx>
      <c:spPr>
        <a:noFill/>
        <a:ln>
          <a:noFill/>
        </a:ln>
        <a:effectLst/>
      </c:spPr>
    </c:plotArea>
    <c:legend>
      <c:legendPos val="b"/>
      <c:layout>
        <c:manualLayout>
          <c:xMode val="edge"/>
          <c:yMode val="edge"/>
          <c:x val="6.4350611144367173E-2"/>
          <c:y val="0.82517790780739564"/>
          <c:w val="0.86869968739287706"/>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hu-HU" sz="1000"/>
              <a:t>Share of net contract value</a:t>
            </a:r>
            <a:r>
              <a:rPr lang="hu-HU" sz="1000" baseline="0"/>
              <a:t> financed by EU and won by companies owned by Lorinc Meszaros in total net contact value financed by EU, 2005-2020, percent</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196623738094912E-2"/>
          <c:y val="0.15306678568013005"/>
          <c:w val="0.91947234574952741"/>
          <c:h val="0.71464490420478832"/>
        </c:manualLayout>
      </c:layout>
      <c:lineChart>
        <c:grouping val="standard"/>
        <c:varyColors val="0"/>
        <c:ser>
          <c:idx val="0"/>
          <c:order val="0"/>
          <c:tx>
            <c:strRef>
              <c:f>'f7'!$H$6</c:f>
              <c:strCache>
                <c:ptCount val="1"/>
                <c:pt idx="0">
                  <c:v>%</c:v>
                </c:pt>
              </c:strCache>
            </c:strRef>
          </c:tx>
          <c:spPr>
            <a:ln w="9525" cap="rnd">
              <a:solidFill>
                <a:srgbClr val="FFC000"/>
              </a:solidFill>
              <a:round/>
            </a:ln>
            <a:effectLst/>
          </c:spPr>
          <c:marker>
            <c:symbol val="none"/>
          </c:marker>
          <c:cat>
            <c:numRef>
              <c:f>'f7'!$B$8:$B$23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'f7'!$H$8:$H$23</c:f>
              <c:numCache>
                <c:formatCode>0.0</c:formatCode>
                <c:ptCount val="16"/>
                <c:pt idx="0">
                  <c:v>0</c:v>
                </c:pt>
                <c:pt idx="1">
                  <c:v>0</c:v>
                </c:pt>
                <c:pt idx="2">
                  <c:v>0</c:v>
                </c:pt>
                <c:pt idx="3">
                  <c:v>0</c:v>
                </c:pt>
                <c:pt idx="4">
                  <c:v>0</c:v>
                </c:pt>
                <c:pt idx="5">
                  <c:v>0</c:v>
                </c:pt>
                <c:pt idx="6">
                  <c:v>0.12453067362643339</c:v>
                </c:pt>
                <c:pt idx="7">
                  <c:v>0.44880655957653609</c:v>
                </c:pt>
                <c:pt idx="8">
                  <c:v>5.1293804797080897E-4</c:v>
                </c:pt>
                <c:pt idx="9">
                  <c:v>2.6195138251032355</c:v>
                </c:pt>
                <c:pt idx="10">
                  <c:v>3.2080897393034618</c:v>
                </c:pt>
                <c:pt idx="11">
                  <c:v>2.0421108905252243</c:v>
                </c:pt>
                <c:pt idx="12">
                  <c:v>21.522917182763312</c:v>
                </c:pt>
                <c:pt idx="13">
                  <c:v>10.299173742804699</c:v>
                </c:pt>
                <c:pt idx="14">
                  <c:v>8.1276817978040317</c:v>
                </c:pt>
                <c:pt idx="15">
                  <c:v>14.69813463332779</c:v>
                </c:pt>
              </c:numCache>
            </c:numRef>
          </c:val>
          <c:smooth val="0"/>
          <c:extLst>
            <c:ext xmlns:c16="http://schemas.microsoft.com/office/drawing/2014/chart" uri="{C3380CC4-5D6E-409C-BE32-E72D297353CC}">
              <c16:uniqueId val="{00000000-8544-4F4F-A9E4-BC16556B6C3D}"/>
            </c:ext>
          </c:extLst>
        </c:ser>
        <c:dLbls>
          <c:showLegendKey val="0"/>
          <c:showVal val="0"/>
          <c:showCatName val="0"/>
          <c:showSerName val="0"/>
          <c:showPercent val="0"/>
          <c:showBubbleSize val="0"/>
        </c:dLbls>
        <c:smooth val="0"/>
        <c:axId val="387947112"/>
        <c:axId val="387952688"/>
      </c:lineChart>
      <c:catAx>
        <c:axId val="387947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i="1"/>
                  <a:t>Source:</a:t>
                </a:r>
                <a:r>
                  <a:rPr lang="hu-HU" i="1" baseline="0"/>
                  <a:t> CRCB</a:t>
                </a:r>
                <a:endParaRPr lang="en-US" i="1"/>
              </a:p>
            </c:rich>
          </c:tx>
          <c:layout>
            <c:manualLayout>
              <c:xMode val="edge"/>
              <c:yMode val="edge"/>
              <c:x val="1.2779568357064184E-2"/>
              <c:y val="0.934199134199134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2688"/>
        <c:crosses val="autoZero"/>
        <c:auto val="1"/>
        <c:lblAlgn val="ctr"/>
        <c:lblOffset val="100"/>
        <c:noMultiLvlLbl val="0"/>
      </c:catAx>
      <c:valAx>
        <c:axId val="387952688"/>
        <c:scaling>
          <c:orientation val="minMax"/>
        </c:scaling>
        <c:delete val="0"/>
        <c:axPos val="l"/>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4711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13</xdr:col>
      <xdr:colOff>15874</xdr:colOff>
      <xdr:row>4</xdr:row>
      <xdr:rowOff>180974</xdr:rowOff>
    </xdr:from>
    <xdr:to>
      <xdr:col>21</xdr:col>
      <xdr:colOff>571500</xdr:colOff>
      <xdr:row>23</xdr:row>
      <xdr:rowOff>69850</xdr:rowOff>
    </xdr:to>
    <xdr:graphicFrame macro="">
      <xdr:nvGraphicFramePr>
        <xdr:cNvPr id="2" name="Diagram 1">
          <a:extLst>
            <a:ext uri="{FF2B5EF4-FFF2-40B4-BE49-F238E27FC236}">
              <a16:creationId xmlns:a16="http://schemas.microsoft.com/office/drawing/2014/main" id="{DC45E0E6-B9E6-42A2-A367-E1DC76DB66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600074</xdr:colOff>
      <xdr:row>24</xdr:row>
      <xdr:rowOff>174624</xdr:rowOff>
    </xdr:from>
    <xdr:to>
      <xdr:col>21</xdr:col>
      <xdr:colOff>546100</xdr:colOff>
      <xdr:row>43</xdr:row>
      <xdr:rowOff>152400</xdr:rowOff>
    </xdr:to>
    <xdr:graphicFrame macro="">
      <xdr:nvGraphicFramePr>
        <xdr:cNvPr id="3" name="Diagram 2">
          <a:extLst>
            <a:ext uri="{FF2B5EF4-FFF2-40B4-BE49-F238E27FC236}">
              <a16:creationId xmlns:a16="http://schemas.microsoft.com/office/drawing/2014/main" id="{EC9BAF74-82E3-4D79-98F6-96BFA9B22B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15874</xdr:colOff>
      <xdr:row>49</xdr:row>
      <xdr:rowOff>22224</xdr:rowOff>
    </xdr:from>
    <xdr:to>
      <xdr:col>23</xdr:col>
      <xdr:colOff>577849</xdr:colOff>
      <xdr:row>69</xdr:row>
      <xdr:rowOff>31749</xdr:rowOff>
    </xdr:to>
    <xdr:graphicFrame macro="">
      <xdr:nvGraphicFramePr>
        <xdr:cNvPr id="4" name="Diagram 3">
          <a:extLst>
            <a:ext uri="{FF2B5EF4-FFF2-40B4-BE49-F238E27FC236}">
              <a16:creationId xmlns:a16="http://schemas.microsoft.com/office/drawing/2014/main" id="{FA7AB7D8-0ABA-4FA5-9D97-88B8CC03A6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606424</xdr:colOff>
      <xdr:row>5</xdr:row>
      <xdr:rowOff>15874</xdr:rowOff>
    </xdr:from>
    <xdr:to>
      <xdr:col>20</xdr:col>
      <xdr:colOff>577850</xdr:colOff>
      <xdr:row>25</xdr:row>
      <xdr:rowOff>0</xdr:rowOff>
    </xdr:to>
    <xdr:graphicFrame macro="">
      <xdr:nvGraphicFramePr>
        <xdr:cNvPr id="3" name="Diagram 2">
          <a:extLst>
            <a:ext uri="{FF2B5EF4-FFF2-40B4-BE49-F238E27FC236}">
              <a16:creationId xmlns:a16="http://schemas.microsoft.com/office/drawing/2014/main" id="{D7F5B36A-4009-4CDA-A548-70C2BCC0EF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3174</xdr:colOff>
      <xdr:row>2</xdr:row>
      <xdr:rowOff>3174</xdr:rowOff>
    </xdr:from>
    <xdr:to>
      <xdr:col>17</xdr:col>
      <xdr:colOff>609599</xdr:colOff>
      <xdr:row>22</xdr:row>
      <xdr:rowOff>12699</xdr:rowOff>
    </xdr:to>
    <xdr:graphicFrame macro="">
      <xdr:nvGraphicFramePr>
        <xdr:cNvPr id="2" name="Diagram 1">
          <a:extLst>
            <a:ext uri="{FF2B5EF4-FFF2-40B4-BE49-F238E27FC236}">
              <a16:creationId xmlns:a16="http://schemas.microsoft.com/office/drawing/2014/main" id="{88D1846F-C0A5-4461-B523-B4C6E391CB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25400</xdr:colOff>
      <xdr:row>24</xdr:row>
      <xdr:rowOff>177800</xdr:rowOff>
    </xdr:from>
    <xdr:to>
      <xdr:col>18</xdr:col>
      <xdr:colOff>19050</xdr:colOff>
      <xdr:row>45</xdr:row>
      <xdr:rowOff>3175</xdr:rowOff>
    </xdr:to>
    <xdr:graphicFrame macro="">
      <xdr:nvGraphicFramePr>
        <xdr:cNvPr id="3" name="Diagram 2">
          <a:extLst>
            <a:ext uri="{FF2B5EF4-FFF2-40B4-BE49-F238E27FC236}">
              <a16:creationId xmlns:a16="http://schemas.microsoft.com/office/drawing/2014/main" id="{E731BBDC-A0F3-49A8-BE05-16F27A81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15874</xdr:colOff>
      <xdr:row>57</xdr:row>
      <xdr:rowOff>9524</xdr:rowOff>
    </xdr:from>
    <xdr:to>
      <xdr:col>18</xdr:col>
      <xdr:colOff>25399</xdr:colOff>
      <xdr:row>73</xdr:row>
      <xdr:rowOff>177799</xdr:rowOff>
    </xdr:to>
    <xdr:graphicFrame macro="">
      <xdr:nvGraphicFramePr>
        <xdr:cNvPr id="4" name="Diagram 3">
          <a:extLst>
            <a:ext uri="{FF2B5EF4-FFF2-40B4-BE49-F238E27FC236}">
              <a16:creationId xmlns:a16="http://schemas.microsoft.com/office/drawing/2014/main" id="{68941F76-F78E-4EC6-9992-B1A0DEE04F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6</xdr:row>
      <xdr:rowOff>0</xdr:rowOff>
    </xdr:from>
    <xdr:to>
      <xdr:col>17</xdr:col>
      <xdr:colOff>561975</xdr:colOff>
      <xdr:row>26</xdr:row>
      <xdr:rowOff>9525</xdr:rowOff>
    </xdr:to>
    <xdr:graphicFrame macro="">
      <xdr:nvGraphicFramePr>
        <xdr:cNvPr id="2" name="Diagram 1">
          <a:extLst>
            <a:ext uri="{FF2B5EF4-FFF2-40B4-BE49-F238E27FC236}">
              <a16:creationId xmlns:a16="http://schemas.microsoft.com/office/drawing/2014/main" id="{25FE2D02-7474-40CB-87B5-4E763868F9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7426-9275-41AA-B5C5-93DDC2E9DFDB}">
  <dimension ref="A1:C17"/>
  <sheetViews>
    <sheetView tabSelected="1" workbookViewId="0"/>
  </sheetViews>
  <sheetFormatPr defaultRowHeight="14.5" x14ac:dyDescent="0.35"/>
  <sheetData>
    <row r="1" spans="1:3" x14ac:dyDescent="0.35">
      <c r="A1" t="s">
        <v>0</v>
      </c>
    </row>
    <row r="7" spans="1:3" x14ac:dyDescent="0.35">
      <c r="C7" t="s">
        <v>90</v>
      </c>
    </row>
    <row r="8" spans="1:3" x14ac:dyDescent="0.35">
      <c r="C8" t="s">
        <v>81</v>
      </c>
    </row>
    <row r="17" spans="3:3" x14ac:dyDescent="0.35">
      <c r="C17" t="s">
        <v>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EE2C-89D3-4B7F-8573-8532BC9CF9A8}">
  <dimension ref="A1:M71"/>
  <sheetViews>
    <sheetView workbookViewId="0">
      <selection activeCell="C4" sqref="C4"/>
    </sheetView>
  </sheetViews>
  <sheetFormatPr defaultRowHeight="14.5" x14ac:dyDescent="0.35"/>
  <cols>
    <col min="3" max="3" width="14.26953125" customWidth="1"/>
    <col min="4" max="4" width="10.1796875" customWidth="1"/>
    <col min="5" max="6" width="8.81640625" bestFit="1" customWidth="1"/>
    <col min="7" max="7" width="11.6328125" customWidth="1"/>
    <col min="8" max="9" width="8.81640625" bestFit="1" customWidth="1"/>
    <col min="10" max="10" width="11.54296875" customWidth="1"/>
    <col min="11" max="11" width="11.90625" customWidth="1"/>
    <col min="12" max="12" width="13.6328125" customWidth="1"/>
  </cols>
  <sheetData>
    <row r="1" spans="1:9" x14ac:dyDescent="0.35">
      <c r="A1" t="s">
        <v>0</v>
      </c>
    </row>
    <row r="3" spans="1:9" x14ac:dyDescent="0.35">
      <c r="C3" t="s">
        <v>109</v>
      </c>
    </row>
    <row r="4" spans="1:9" x14ac:dyDescent="0.35">
      <c r="C4" t="s">
        <v>117</v>
      </c>
      <c r="D4" t="s">
        <v>6</v>
      </c>
      <c r="G4" t="s">
        <v>118</v>
      </c>
      <c r="I4" t="s">
        <v>119</v>
      </c>
    </row>
    <row r="5" spans="1:9" x14ac:dyDescent="0.35">
      <c r="C5" s="3" t="s">
        <v>1</v>
      </c>
      <c r="D5" s="3" t="s">
        <v>7</v>
      </c>
      <c r="E5" s="3" t="s">
        <v>8</v>
      </c>
      <c r="F5" s="3" t="s">
        <v>1</v>
      </c>
      <c r="G5" s="3" t="s">
        <v>7</v>
      </c>
      <c r="H5" s="3" t="s">
        <v>8</v>
      </c>
      <c r="I5" s="1"/>
    </row>
    <row r="6" spans="1:9" x14ac:dyDescent="0.35">
      <c r="C6" s="3"/>
      <c r="D6" s="4"/>
      <c r="E6" s="5"/>
      <c r="F6" s="3"/>
      <c r="G6" s="4"/>
      <c r="H6" s="5"/>
      <c r="I6" s="1"/>
    </row>
    <row r="7" spans="1:9" x14ac:dyDescent="0.35">
      <c r="C7" s="3">
        <v>2011</v>
      </c>
      <c r="D7" s="3">
        <v>15589.91</v>
      </c>
      <c r="E7" s="3">
        <v>70</v>
      </c>
      <c r="F7" s="3">
        <v>2011</v>
      </c>
      <c r="G7" s="3">
        <v>13769.38</v>
      </c>
      <c r="H7" s="3">
        <v>38</v>
      </c>
      <c r="I7" s="2">
        <f>G7/D7*100</f>
        <v>88.322382874564369</v>
      </c>
    </row>
    <row r="8" spans="1:9" x14ac:dyDescent="0.35">
      <c r="C8" s="3">
        <v>2012</v>
      </c>
      <c r="D8" s="3">
        <v>143451.1</v>
      </c>
      <c r="E8" s="3">
        <v>134</v>
      </c>
      <c r="F8" s="3">
        <v>2012</v>
      </c>
      <c r="G8" s="3">
        <v>136440.4</v>
      </c>
      <c r="H8" s="3">
        <v>95</v>
      </c>
      <c r="I8" s="2">
        <f t="shared" ref="I8:I16" si="0">G8/D8*100</f>
        <v>95.112829389248304</v>
      </c>
    </row>
    <row r="9" spans="1:9" x14ac:dyDescent="0.35">
      <c r="C9" s="3">
        <v>2013</v>
      </c>
      <c r="D9" s="3">
        <v>411998.6</v>
      </c>
      <c r="E9" s="3">
        <v>170</v>
      </c>
      <c r="F9" s="3">
        <v>2013</v>
      </c>
      <c r="G9" s="3">
        <v>355580.3</v>
      </c>
      <c r="H9" s="3">
        <v>116</v>
      </c>
      <c r="I9" s="2">
        <f t="shared" si="0"/>
        <v>86.306191331718125</v>
      </c>
    </row>
    <row r="10" spans="1:9" x14ac:dyDescent="0.35">
      <c r="C10" s="3">
        <v>2014</v>
      </c>
      <c r="D10" s="3">
        <v>186560.4</v>
      </c>
      <c r="E10" s="3">
        <v>209</v>
      </c>
      <c r="F10" s="3">
        <v>2014</v>
      </c>
      <c r="G10" s="3">
        <v>163634.5</v>
      </c>
      <c r="H10" s="3">
        <v>117</v>
      </c>
      <c r="I10" s="2">
        <f t="shared" si="0"/>
        <v>87.711272059879803</v>
      </c>
    </row>
    <row r="11" spans="1:9" x14ac:dyDescent="0.35">
      <c r="C11" s="3">
        <v>2015</v>
      </c>
      <c r="D11" s="3">
        <v>133671.1</v>
      </c>
      <c r="E11" s="3">
        <v>170</v>
      </c>
      <c r="F11" s="3">
        <v>2015</v>
      </c>
      <c r="G11" s="3">
        <v>70680.94</v>
      </c>
      <c r="H11" s="3">
        <v>93</v>
      </c>
      <c r="I11" s="2">
        <f t="shared" si="0"/>
        <v>52.876754960496321</v>
      </c>
    </row>
    <row r="12" spans="1:9" x14ac:dyDescent="0.35">
      <c r="C12" s="3">
        <v>2016</v>
      </c>
      <c r="D12" s="3">
        <v>297513.59999999998</v>
      </c>
      <c r="E12" s="3">
        <v>89</v>
      </c>
      <c r="F12" s="3">
        <v>2016</v>
      </c>
      <c r="G12" s="3">
        <v>106667</v>
      </c>
      <c r="H12" s="3">
        <v>19</v>
      </c>
      <c r="I12" s="2">
        <f t="shared" si="0"/>
        <v>35.852814795693376</v>
      </c>
    </row>
    <row r="13" spans="1:9" x14ac:dyDescent="0.35">
      <c r="C13" s="3">
        <v>2017</v>
      </c>
      <c r="D13" s="3">
        <v>684440.3</v>
      </c>
      <c r="E13" s="3">
        <v>81</v>
      </c>
      <c r="F13" s="3">
        <v>2017</v>
      </c>
      <c r="G13" s="3">
        <v>451616.6</v>
      </c>
      <c r="H13" s="3">
        <v>35</v>
      </c>
      <c r="I13" s="2">
        <f t="shared" si="0"/>
        <v>65.98334434719871</v>
      </c>
    </row>
    <row r="14" spans="1:9" x14ac:dyDescent="0.35">
      <c r="C14" s="3">
        <v>2018</v>
      </c>
      <c r="D14" s="3">
        <v>472224.1</v>
      </c>
      <c r="E14" s="3">
        <v>192</v>
      </c>
      <c r="F14" s="3">
        <v>2018</v>
      </c>
      <c r="G14" s="3">
        <v>216297.9</v>
      </c>
      <c r="H14" s="3">
        <v>38</v>
      </c>
      <c r="I14" s="2">
        <f t="shared" si="0"/>
        <v>45.804079037897473</v>
      </c>
    </row>
    <row r="15" spans="1:9" x14ac:dyDescent="0.35">
      <c r="C15" s="3">
        <v>2019</v>
      </c>
      <c r="D15" s="3">
        <v>718539.6</v>
      </c>
      <c r="E15" s="3">
        <v>248</v>
      </c>
      <c r="F15" s="3">
        <v>2019</v>
      </c>
      <c r="G15" s="3">
        <v>127718</v>
      </c>
      <c r="H15" s="3">
        <v>34</v>
      </c>
      <c r="I15" s="2">
        <f t="shared" si="0"/>
        <v>17.774664054702065</v>
      </c>
    </row>
    <row r="16" spans="1:9" x14ac:dyDescent="0.35">
      <c r="C16" s="3">
        <v>2020</v>
      </c>
      <c r="D16" s="3">
        <v>666024.5</v>
      </c>
      <c r="E16" s="3">
        <v>233</v>
      </c>
      <c r="F16" s="3">
        <v>2020</v>
      </c>
      <c r="G16" s="3">
        <v>261680.6</v>
      </c>
      <c r="H16" s="3">
        <v>43</v>
      </c>
      <c r="I16" s="2">
        <f t="shared" si="0"/>
        <v>39.289936030881748</v>
      </c>
    </row>
    <row r="17" spans="3:12" x14ac:dyDescent="0.35">
      <c r="C17" s="3"/>
      <c r="D17" s="4"/>
      <c r="E17" s="5"/>
      <c r="F17" s="3"/>
      <c r="G17" s="4"/>
      <c r="H17" s="5"/>
      <c r="I17" s="1"/>
    </row>
    <row r="18" spans="3:12" x14ac:dyDescent="0.35">
      <c r="C18" s="3" t="s">
        <v>2</v>
      </c>
      <c r="D18" s="3">
        <v>3730013</v>
      </c>
      <c r="E18" s="3">
        <v>1596</v>
      </c>
      <c r="F18" s="3" t="s">
        <v>2</v>
      </c>
      <c r="G18" s="3">
        <v>1904086</v>
      </c>
      <c r="H18" s="3">
        <v>628</v>
      </c>
      <c r="I18" s="1"/>
    </row>
    <row r="19" spans="3:12" x14ac:dyDescent="0.35">
      <c r="C19" s="3"/>
      <c r="D19" s="6"/>
      <c r="E19" s="7"/>
      <c r="F19" s="3"/>
      <c r="G19" s="6"/>
      <c r="H19" s="7"/>
      <c r="I19" s="1"/>
    </row>
    <row r="21" spans="3:12" x14ac:dyDescent="0.35">
      <c r="C21" t="s">
        <v>108</v>
      </c>
      <c r="D21" t="s">
        <v>120</v>
      </c>
      <c r="G21" t="s">
        <v>121</v>
      </c>
    </row>
    <row r="22" spans="3:12" x14ac:dyDescent="0.35">
      <c r="C22" s="12" t="s">
        <v>1</v>
      </c>
      <c r="D22" s="12" t="s">
        <v>7</v>
      </c>
      <c r="E22" s="12" t="s">
        <v>8</v>
      </c>
      <c r="F22" s="12" t="s">
        <v>1</v>
      </c>
      <c r="G22" s="12" t="s">
        <v>7</v>
      </c>
      <c r="H22" s="12" t="s">
        <v>8</v>
      </c>
      <c r="I22" s="1"/>
      <c r="J22" s="13" t="s">
        <v>86</v>
      </c>
      <c r="K22" s="1"/>
      <c r="L22" s="1" t="s">
        <v>122</v>
      </c>
    </row>
    <row r="23" spans="3:12" x14ac:dyDescent="0.35">
      <c r="C23" s="12"/>
      <c r="D23" s="12"/>
      <c r="E23" s="12"/>
      <c r="F23" s="12"/>
      <c r="G23" s="12"/>
      <c r="H23" s="12"/>
      <c r="I23" s="1"/>
      <c r="J23" s="1" t="s">
        <v>123</v>
      </c>
      <c r="K23" s="1" t="s">
        <v>9</v>
      </c>
      <c r="L23" s="1" t="s">
        <v>79</v>
      </c>
    </row>
    <row r="24" spans="3:12" x14ac:dyDescent="0.35">
      <c r="C24" s="12">
        <v>2011</v>
      </c>
      <c r="D24" s="12">
        <v>376495.7</v>
      </c>
      <c r="E24" s="12">
        <v>6452</v>
      </c>
      <c r="F24" s="12">
        <v>2011</v>
      </c>
      <c r="G24" s="12">
        <v>13769.38</v>
      </c>
      <c r="H24" s="12">
        <v>38</v>
      </c>
      <c r="I24" s="2">
        <f>G24/D24*100</f>
        <v>3.6572476126553366</v>
      </c>
      <c r="J24" s="2">
        <f>D24/1000</f>
        <v>376.4957</v>
      </c>
      <c r="K24" s="2">
        <f>G24/1000</f>
        <v>13.76938</v>
      </c>
      <c r="L24" s="2">
        <f>K24/(J24+K24)*100</f>
        <v>3.5282121577467294</v>
      </c>
    </row>
    <row r="25" spans="3:12" x14ac:dyDescent="0.35">
      <c r="C25" s="12">
        <v>2012</v>
      </c>
      <c r="D25" s="12">
        <v>572825.5</v>
      </c>
      <c r="E25" s="12">
        <v>5186</v>
      </c>
      <c r="F25" s="12">
        <v>2012</v>
      </c>
      <c r="G25" s="12">
        <v>136440.4</v>
      </c>
      <c r="H25" s="12">
        <v>95</v>
      </c>
      <c r="I25" s="2">
        <f t="shared" ref="I25:I33" si="1">G25/D25*100</f>
        <v>23.818841863708929</v>
      </c>
      <c r="J25" s="2">
        <f t="shared" ref="J25:J33" si="2">D25/1000</f>
        <v>572.82550000000003</v>
      </c>
      <c r="K25" s="2">
        <f t="shared" ref="K25:K33" si="3">G25/1000</f>
        <v>136.44039999999998</v>
      </c>
      <c r="L25" s="2">
        <f t="shared" ref="L25:L33" si="4">K25/(J25+K25)*100</f>
        <v>19.236847563093047</v>
      </c>
    </row>
    <row r="26" spans="3:12" x14ac:dyDescent="0.35">
      <c r="C26" s="12">
        <v>2013</v>
      </c>
      <c r="D26" s="12">
        <v>1078537</v>
      </c>
      <c r="E26" s="12">
        <v>8941</v>
      </c>
      <c r="F26" s="12">
        <v>2013</v>
      </c>
      <c r="G26" s="12">
        <v>355580.3</v>
      </c>
      <c r="H26" s="12">
        <v>116</v>
      </c>
      <c r="I26" s="2">
        <f t="shared" si="1"/>
        <v>32.968762314134793</v>
      </c>
      <c r="J26" s="2">
        <f t="shared" si="2"/>
        <v>1078.537</v>
      </c>
      <c r="K26" s="2">
        <f t="shared" si="3"/>
        <v>355.58029999999997</v>
      </c>
      <c r="L26" s="2">
        <f t="shared" si="4"/>
        <v>24.794366541704782</v>
      </c>
    </row>
    <row r="27" spans="3:12" x14ac:dyDescent="0.35">
      <c r="C27" s="12">
        <v>2014</v>
      </c>
      <c r="D27" s="12">
        <v>829372.7</v>
      </c>
      <c r="E27" s="12">
        <v>9117</v>
      </c>
      <c r="F27" s="12">
        <v>2014</v>
      </c>
      <c r="G27" s="12">
        <v>163634.5</v>
      </c>
      <c r="H27" s="12">
        <v>117</v>
      </c>
      <c r="I27" s="2">
        <f t="shared" si="1"/>
        <v>19.729911534343969</v>
      </c>
      <c r="J27" s="2">
        <f t="shared" si="2"/>
        <v>829.37270000000001</v>
      </c>
      <c r="K27" s="2">
        <f t="shared" si="3"/>
        <v>163.6345</v>
      </c>
      <c r="L27" s="2">
        <f t="shared" si="4"/>
        <v>16.478682128387387</v>
      </c>
    </row>
    <row r="28" spans="3:12" x14ac:dyDescent="0.35">
      <c r="C28" s="12">
        <v>2015</v>
      </c>
      <c r="D28" s="12">
        <v>580949.69999999995</v>
      </c>
      <c r="E28" s="12">
        <v>8106</v>
      </c>
      <c r="F28" s="12">
        <v>2015</v>
      </c>
      <c r="G28" s="12">
        <v>70680.94</v>
      </c>
      <c r="H28" s="12">
        <v>93</v>
      </c>
      <c r="I28" s="2">
        <f t="shared" si="1"/>
        <v>12.166447456638673</v>
      </c>
      <c r="J28" s="2">
        <f t="shared" si="2"/>
        <v>580.94970000000001</v>
      </c>
      <c r="K28" s="2">
        <f t="shared" si="3"/>
        <v>70.680940000000007</v>
      </c>
      <c r="L28" s="2">
        <f t="shared" si="4"/>
        <v>10.846779703299404</v>
      </c>
    </row>
    <row r="29" spans="3:12" x14ac:dyDescent="0.35">
      <c r="C29" s="12">
        <v>2016</v>
      </c>
      <c r="D29" s="12">
        <v>473024</v>
      </c>
      <c r="E29" s="12">
        <v>1891</v>
      </c>
      <c r="F29" s="12">
        <v>2016</v>
      </c>
      <c r="G29" s="12">
        <v>106667</v>
      </c>
      <c r="H29" s="12">
        <v>19</v>
      </c>
      <c r="I29" s="2">
        <f t="shared" si="1"/>
        <v>22.550018603707212</v>
      </c>
      <c r="J29" s="2">
        <f t="shared" si="2"/>
        <v>473.024</v>
      </c>
      <c r="K29" s="2">
        <f t="shared" si="3"/>
        <v>106.667</v>
      </c>
      <c r="L29" s="2">
        <f t="shared" si="4"/>
        <v>18.400665181967636</v>
      </c>
    </row>
    <row r="30" spans="3:12" x14ac:dyDescent="0.35">
      <c r="C30" s="12">
        <v>2017</v>
      </c>
      <c r="D30" s="12">
        <v>1037476</v>
      </c>
      <c r="E30" s="12">
        <v>3503</v>
      </c>
      <c r="F30" s="12">
        <v>2017</v>
      </c>
      <c r="G30" s="12">
        <v>451616.6</v>
      </c>
      <c r="H30" s="12">
        <v>35</v>
      </c>
      <c r="I30" s="2">
        <f t="shared" si="1"/>
        <v>43.530317809761385</v>
      </c>
      <c r="J30" s="2">
        <f t="shared" si="2"/>
        <v>1037.4760000000001</v>
      </c>
      <c r="K30" s="2">
        <f t="shared" si="3"/>
        <v>451.61659999999995</v>
      </c>
      <c r="L30" s="2">
        <f t="shared" si="4"/>
        <v>30.328308662604325</v>
      </c>
    </row>
    <row r="31" spans="3:12" x14ac:dyDescent="0.35">
      <c r="C31" s="12">
        <v>2018</v>
      </c>
      <c r="D31" s="12">
        <v>1132805</v>
      </c>
      <c r="E31" s="12">
        <v>8516</v>
      </c>
      <c r="F31" s="12">
        <v>2018</v>
      </c>
      <c r="G31" s="12">
        <v>216297.9</v>
      </c>
      <c r="H31" s="12">
        <v>38</v>
      </c>
      <c r="I31" s="2">
        <f t="shared" si="1"/>
        <v>19.09401000172139</v>
      </c>
      <c r="J31" s="2">
        <f t="shared" si="2"/>
        <v>1132.8050000000001</v>
      </c>
      <c r="K31" s="2">
        <f t="shared" si="3"/>
        <v>216.2979</v>
      </c>
      <c r="L31" s="2">
        <f t="shared" si="4"/>
        <v>16.032720706478358</v>
      </c>
    </row>
    <row r="32" spans="3:12" x14ac:dyDescent="0.35">
      <c r="C32" s="12">
        <v>2019</v>
      </c>
      <c r="D32" s="12">
        <v>774356.4</v>
      </c>
      <c r="E32" s="12">
        <v>6693</v>
      </c>
      <c r="F32" s="12">
        <v>2019</v>
      </c>
      <c r="G32" s="12">
        <v>127718</v>
      </c>
      <c r="H32" s="12">
        <v>34</v>
      </c>
      <c r="I32" s="2">
        <f t="shared" si="1"/>
        <v>16.493438938452627</v>
      </c>
      <c r="J32" s="2">
        <f t="shared" si="2"/>
        <v>774.35640000000001</v>
      </c>
      <c r="K32" s="2">
        <f t="shared" si="3"/>
        <v>127.718</v>
      </c>
      <c r="L32" s="2">
        <f t="shared" si="4"/>
        <v>14.158255682679833</v>
      </c>
    </row>
    <row r="33" spans="3:12" x14ac:dyDescent="0.35">
      <c r="C33" s="12">
        <v>2020</v>
      </c>
      <c r="D33" s="12">
        <v>515146.7</v>
      </c>
      <c r="E33" s="12">
        <v>4093</v>
      </c>
      <c r="F33" s="12">
        <v>2020</v>
      </c>
      <c r="G33" s="12">
        <v>261680.6</v>
      </c>
      <c r="H33" s="12">
        <v>43</v>
      </c>
      <c r="I33" s="2">
        <f t="shared" si="1"/>
        <v>50.797297158265785</v>
      </c>
      <c r="J33" s="2">
        <f t="shared" si="2"/>
        <v>515.14670000000001</v>
      </c>
      <c r="K33" s="2">
        <f t="shared" si="3"/>
        <v>261.68060000000003</v>
      </c>
      <c r="L33" s="2">
        <f t="shared" si="4"/>
        <v>33.685814079911971</v>
      </c>
    </row>
    <row r="34" spans="3:12" x14ac:dyDescent="0.35">
      <c r="C34" s="12"/>
      <c r="D34" s="12"/>
      <c r="E34" s="12"/>
      <c r="F34" s="12"/>
      <c r="G34" s="12"/>
      <c r="H34" s="12"/>
      <c r="I34" s="1"/>
      <c r="J34" s="1"/>
      <c r="K34" s="1"/>
      <c r="L34" s="1"/>
    </row>
    <row r="35" spans="3:12" x14ac:dyDescent="0.35">
      <c r="C35" s="12" t="s">
        <v>2</v>
      </c>
      <c r="D35" s="12">
        <v>7370988</v>
      </c>
      <c r="E35" s="12">
        <v>62498</v>
      </c>
      <c r="F35" s="12" t="s">
        <v>2</v>
      </c>
      <c r="G35" s="12">
        <v>1904086</v>
      </c>
      <c r="H35" s="12">
        <v>628</v>
      </c>
      <c r="I35" s="1"/>
      <c r="J35" s="1"/>
      <c r="K35" s="1"/>
      <c r="L35" s="1"/>
    </row>
    <row r="36" spans="3:12" x14ac:dyDescent="0.35">
      <c r="C36" s="12"/>
      <c r="D36" s="12"/>
      <c r="E36" s="12"/>
      <c r="F36" s="12"/>
      <c r="G36" s="12"/>
      <c r="H36" s="12"/>
      <c r="I36" s="1"/>
      <c r="J36" s="1"/>
      <c r="K36" s="1"/>
      <c r="L36" s="1"/>
    </row>
    <row r="38" spans="3:12" x14ac:dyDescent="0.35">
      <c r="C38" t="s">
        <v>80</v>
      </c>
    </row>
    <row r="49" spans="3:13" x14ac:dyDescent="0.35">
      <c r="D49" t="s">
        <v>100</v>
      </c>
      <c r="G49" t="s">
        <v>101</v>
      </c>
      <c r="I49" t="s">
        <v>124</v>
      </c>
      <c r="K49" t="s">
        <v>102</v>
      </c>
      <c r="M49" t="s">
        <v>126</v>
      </c>
    </row>
    <row r="50" spans="3:13" ht="26" x14ac:dyDescent="0.35">
      <c r="C50" s="12" t="s">
        <v>1</v>
      </c>
      <c r="D50" s="12" t="s">
        <v>125</v>
      </c>
      <c r="E50" s="12" t="s">
        <v>8</v>
      </c>
      <c r="F50" s="12" t="s">
        <v>1</v>
      </c>
      <c r="G50" s="12" t="s">
        <v>125</v>
      </c>
      <c r="H50" s="12" t="s">
        <v>8</v>
      </c>
      <c r="I50" s="13" t="s">
        <v>10</v>
      </c>
      <c r="J50" s="3" t="s">
        <v>1</v>
      </c>
      <c r="K50" s="33" t="s">
        <v>7</v>
      </c>
      <c r="L50" s="12" t="s">
        <v>8</v>
      </c>
      <c r="M50" s="13" t="s">
        <v>10</v>
      </c>
    </row>
    <row r="51" spans="3:13" x14ac:dyDescent="0.35">
      <c r="C51" s="12"/>
      <c r="D51" s="12"/>
      <c r="E51" s="12"/>
      <c r="F51" s="12"/>
      <c r="G51" s="12"/>
      <c r="H51" s="12"/>
      <c r="I51" s="1"/>
      <c r="J51" s="3"/>
      <c r="K51" s="4"/>
      <c r="L51" s="12"/>
      <c r="M51" s="1"/>
    </row>
    <row r="52" spans="3:13" x14ac:dyDescent="0.35">
      <c r="C52" s="12">
        <v>2005</v>
      </c>
      <c r="D52" s="12">
        <v>885.51660000000004</v>
      </c>
      <c r="E52" s="12">
        <v>3010</v>
      </c>
      <c r="F52" s="12">
        <v>2005</v>
      </c>
      <c r="G52" s="12">
        <v>8.9251299999999993</v>
      </c>
      <c r="H52" s="12">
        <v>23</v>
      </c>
      <c r="I52" s="2">
        <f>G52/D52*100</f>
        <v>1.0079009247257475</v>
      </c>
      <c r="J52" s="3">
        <v>2005</v>
      </c>
      <c r="K52" s="33">
        <v>179.64879999999999</v>
      </c>
      <c r="L52" s="12">
        <v>644</v>
      </c>
      <c r="M52" s="2">
        <f>K52/D52*100</f>
        <v>20.287457061787435</v>
      </c>
    </row>
    <row r="53" spans="3:13" x14ac:dyDescent="0.35">
      <c r="C53" s="12">
        <v>2006</v>
      </c>
      <c r="D53" s="12">
        <v>1121.097</v>
      </c>
      <c r="E53" s="12">
        <v>4569</v>
      </c>
      <c r="F53" s="12">
        <v>2006</v>
      </c>
      <c r="G53" s="12">
        <v>4.430269</v>
      </c>
      <c r="H53" s="12">
        <v>16</v>
      </c>
      <c r="I53" s="2">
        <f t="shared" ref="I53:I69" si="5">G53/D53*100</f>
        <v>0.39517267462137529</v>
      </c>
      <c r="J53" s="3">
        <v>2006</v>
      </c>
      <c r="K53" s="33">
        <v>396.01990000000001</v>
      </c>
      <c r="L53" s="12">
        <v>1455</v>
      </c>
      <c r="M53" s="2">
        <f t="shared" ref="M53:M69" si="6">K53/D53*100</f>
        <v>35.324320732282757</v>
      </c>
    </row>
    <row r="54" spans="3:13" x14ac:dyDescent="0.35">
      <c r="C54" s="12">
        <v>2007</v>
      </c>
      <c r="D54" s="12">
        <v>733.64779999999996</v>
      </c>
      <c r="E54" s="12">
        <v>3633</v>
      </c>
      <c r="F54" s="12">
        <v>2007</v>
      </c>
      <c r="G54" s="12">
        <v>6.7866910000000003</v>
      </c>
      <c r="H54" s="12">
        <v>22</v>
      </c>
      <c r="I54" s="2">
        <f t="shared" si="5"/>
        <v>0.9250611805828356</v>
      </c>
      <c r="J54" s="3">
        <v>2007</v>
      </c>
      <c r="K54" s="33">
        <v>258.58429999999998</v>
      </c>
      <c r="L54" s="12">
        <v>1188</v>
      </c>
      <c r="M54" s="2">
        <f t="shared" si="6"/>
        <v>35.246381165458409</v>
      </c>
    </row>
    <row r="55" spans="3:13" x14ac:dyDescent="0.35">
      <c r="C55" s="12">
        <v>2008</v>
      </c>
      <c r="D55" s="12">
        <v>1621.9949999999999</v>
      </c>
      <c r="E55" s="12">
        <v>9207</v>
      </c>
      <c r="F55" s="12">
        <v>2008</v>
      </c>
      <c r="G55" s="12">
        <v>12.163320000000001</v>
      </c>
      <c r="H55" s="12">
        <v>50</v>
      </c>
      <c r="I55" s="2">
        <f t="shared" si="5"/>
        <v>0.74989873581607847</v>
      </c>
      <c r="J55" s="3">
        <v>2008</v>
      </c>
      <c r="K55" s="33">
        <v>701.05399999999997</v>
      </c>
      <c r="L55" s="12">
        <v>2839</v>
      </c>
      <c r="M55" s="2">
        <f t="shared" si="6"/>
        <v>43.22171153425257</v>
      </c>
    </row>
    <row r="56" spans="3:13" x14ac:dyDescent="0.35">
      <c r="C56" s="12">
        <v>2009</v>
      </c>
      <c r="D56" s="12">
        <v>2548.3310000000001</v>
      </c>
      <c r="E56" s="12">
        <v>16301</v>
      </c>
      <c r="F56" s="12">
        <v>2009</v>
      </c>
      <c r="G56" s="12">
        <v>52.086489999999998</v>
      </c>
      <c r="H56" s="12">
        <v>79</v>
      </c>
      <c r="I56" s="2">
        <f t="shared" si="5"/>
        <v>2.0439452331741834</v>
      </c>
      <c r="J56" s="3">
        <v>2009</v>
      </c>
      <c r="K56" s="33">
        <v>814.59490000000005</v>
      </c>
      <c r="L56" s="12">
        <v>5005</v>
      </c>
      <c r="M56" s="2">
        <f t="shared" si="6"/>
        <v>31.965819981784154</v>
      </c>
    </row>
    <row r="57" spans="3:13" x14ac:dyDescent="0.35">
      <c r="C57" s="12">
        <v>2010</v>
      </c>
      <c r="D57" s="12">
        <v>1788.7429999999999</v>
      </c>
      <c r="E57" s="12">
        <v>19914</v>
      </c>
      <c r="F57" s="12">
        <v>2010</v>
      </c>
      <c r="G57" s="12">
        <v>14.974729999999999</v>
      </c>
      <c r="H57" s="12">
        <v>120</v>
      </c>
      <c r="I57" s="2">
        <f t="shared" si="5"/>
        <v>0.83716498121865468</v>
      </c>
      <c r="J57" s="3">
        <v>2010</v>
      </c>
      <c r="K57" s="33">
        <v>533.07230000000004</v>
      </c>
      <c r="L57" s="12">
        <v>6622</v>
      </c>
      <c r="M57" s="2">
        <f t="shared" si="6"/>
        <v>29.80150306667867</v>
      </c>
    </row>
    <row r="58" spans="3:13" x14ac:dyDescent="0.35">
      <c r="C58" s="12">
        <v>2011</v>
      </c>
      <c r="D58" s="12">
        <v>631.9674</v>
      </c>
      <c r="E58" s="12">
        <v>13373</v>
      </c>
      <c r="F58" s="12">
        <v>2011</v>
      </c>
      <c r="G58" s="12">
        <v>15.58991</v>
      </c>
      <c r="H58" s="12">
        <v>70</v>
      </c>
      <c r="I58" s="2">
        <f t="shared" si="5"/>
        <v>2.4668851589496548</v>
      </c>
      <c r="J58" s="3">
        <v>2011</v>
      </c>
      <c r="K58" s="33">
        <v>171.20609999999999</v>
      </c>
      <c r="L58" s="12">
        <v>3457</v>
      </c>
      <c r="M58" s="2">
        <f t="shared" si="6"/>
        <v>27.090970198779239</v>
      </c>
    </row>
    <row r="59" spans="3:13" x14ac:dyDescent="0.35">
      <c r="C59" s="12">
        <v>2012</v>
      </c>
      <c r="D59" s="12">
        <v>1457.5340000000001</v>
      </c>
      <c r="E59" s="12">
        <v>12940</v>
      </c>
      <c r="F59" s="12">
        <v>2012</v>
      </c>
      <c r="G59" s="12">
        <v>143.4511</v>
      </c>
      <c r="H59" s="12">
        <v>134</v>
      </c>
      <c r="I59" s="2">
        <f t="shared" si="5"/>
        <v>9.8420414206461047</v>
      </c>
      <c r="J59" s="3">
        <v>2012</v>
      </c>
      <c r="K59" s="33">
        <v>580.47069999999997</v>
      </c>
      <c r="L59" s="12">
        <v>3428</v>
      </c>
      <c r="M59" s="2">
        <f t="shared" si="6"/>
        <v>39.82553408702644</v>
      </c>
    </row>
    <row r="60" spans="3:13" x14ac:dyDescent="0.35">
      <c r="C60" s="12">
        <v>2013</v>
      </c>
      <c r="D60" s="12">
        <v>2289.547</v>
      </c>
      <c r="E60" s="12">
        <v>20340</v>
      </c>
      <c r="F60" s="12">
        <v>2013</v>
      </c>
      <c r="G60" s="12">
        <v>411.99860000000001</v>
      </c>
      <c r="H60" s="12">
        <v>170</v>
      </c>
      <c r="I60" s="2">
        <f t="shared" si="5"/>
        <v>17.994764903275627</v>
      </c>
      <c r="J60" s="3">
        <v>2013</v>
      </c>
      <c r="K60" s="33">
        <v>686.56849999999997</v>
      </c>
      <c r="L60" s="12">
        <v>5359</v>
      </c>
      <c r="M60" s="2">
        <f t="shared" si="6"/>
        <v>29.987089149076212</v>
      </c>
    </row>
    <row r="61" spans="3:13" x14ac:dyDescent="0.35">
      <c r="C61" s="12">
        <v>2014</v>
      </c>
      <c r="D61" s="12">
        <v>2036.3109999999999</v>
      </c>
      <c r="E61" s="12">
        <v>21335</v>
      </c>
      <c r="F61" s="12">
        <v>2014</v>
      </c>
      <c r="G61" s="12">
        <v>186.56039999999999</v>
      </c>
      <c r="H61" s="12">
        <v>209</v>
      </c>
      <c r="I61" s="2">
        <f t="shared" si="5"/>
        <v>9.1616850274835215</v>
      </c>
      <c r="J61" s="3">
        <v>2014</v>
      </c>
      <c r="K61" s="33">
        <v>714.48400000000004</v>
      </c>
      <c r="L61" s="12">
        <v>6798</v>
      </c>
      <c r="M61" s="2">
        <f t="shared" si="6"/>
        <v>35.087174797955718</v>
      </c>
    </row>
    <row r="62" spans="3:13" x14ac:dyDescent="0.35">
      <c r="C62" s="12">
        <v>2015</v>
      </c>
      <c r="D62" s="12">
        <v>1673.462</v>
      </c>
      <c r="E62" s="12">
        <v>21230</v>
      </c>
      <c r="F62" s="12">
        <v>2015</v>
      </c>
      <c r="G62" s="12">
        <v>133.6711</v>
      </c>
      <c r="H62" s="12">
        <v>170</v>
      </c>
      <c r="I62" s="2">
        <f t="shared" si="5"/>
        <v>7.98769855544972</v>
      </c>
      <c r="J62" s="3">
        <v>2015</v>
      </c>
      <c r="K62" s="33">
        <v>628.4873</v>
      </c>
      <c r="L62" s="12">
        <v>6921</v>
      </c>
      <c r="M62" s="2">
        <f t="shared" si="6"/>
        <v>37.55611421113835</v>
      </c>
    </row>
    <row r="63" spans="3:13" x14ac:dyDescent="0.35">
      <c r="C63" s="12">
        <v>2016</v>
      </c>
      <c r="D63" s="12">
        <v>1847.29</v>
      </c>
      <c r="E63" s="12">
        <v>15395</v>
      </c>
      <c r="F63" s="12">
        <v>2016</v>
      </c>
      <c r="G63" s="12">
        <v>297.5136</v>
      </c>
      <c r="H63" s="12">
        <v>89</v>
      </c>
      <c r="I63" s="2">
        <f t="shared" si="5"/>
        <v>16.105408463208267</v>
      </c>
      <c r="J63" s="3">
        <v>2016</v>
      </c>
      <c r="K63" s="33">
        <v>473.041</v>
      </c>
      <c r="L63" s="12">
        <v>4398</v>
      </c>
      <c r="M63" s="2">
        <f t="shared" si="6"/>
        <v>25.607295010528937</v>
      </c>
    </row>
    <row r="64" spans="3:13" x14ac:dyDescent="0.35">
      <c r="C64" s="12">
        <v>2017</v>
      </c>
      <c r="D64" s="12">
        <v>3201.6129999999998</v>
      </c>
      <c r="E64" s="12">
        <v>15117</v>
      </c>
      <c r="F64" s="12">
        <v>2017</v>
      </c>
      <c r="G64" s="12">
        <v>684.44029999999998</v>
      </c>
      <c r="H64" s="12">
        <v>81</v>
      </c>
      <c r="I64" s="2">
        <f t="shared" si="5"/>
        <v>21.377983535174302</v>
      </c>
      <c r="J64" s="3">
        <v>2017</v>
      </c>
      <c r="K64" s="33">
        <v>564.22550000000001</v>
      </c>
      <c r="L64" s="12">
        <v>4061</v>
      </c>
      <c r="M64" s="2">
        <f t="shared" si="6"/>
        <v>17.62316369904795</v>
      </c>
    </row>
    <row r="65" spans="3:13" x14ac:dyDescent="0.35">
      <c r="C65" s="12">
        <v>2018</v>
      </c>
      <c r="D65" s="12">
        <v>2906.1770000000001</v>
      </c>
      <c r="E65" s="12">
        <v>20588</v>
      </c>
      <c r="F65" s="12">
        <v>2018</v>
      </c>
      <c r="G65" s="12">
        <v>472.22410000000002</v>
      </c>
      <c r="H65" s="12">
        <v>192</v>
      </c>
      <c r="I65" s="2">
        <f t="shared" si="5"/>
        <v>16.248979329201216</v>
      </c>
      <c r="J65" s="3">
        <v>2018</v>
      </c>
      <c r="K65" s="33">
        <v>613.6</v>
      </c>
      <c r="L65" s="12">
        <v>6031</v>
      </c>
      <c r="M65" s="2">
        <f t="shared" si="6"/>
        <v>21.113648618098622</v>
      </c>
    </row>
    <row r="66" spans="3:13" x14ac:dyDescent="0.35">
      <c r="C66" s="12">
        <v>2019</v>
      </c>
      <c r="D66" s="12">
        <v>2911.12</v>
      </c>
      <c r="E66" s="12">
        <v>17882</v>
      </c>
      <c r="F66" s="12">
        <v>2019</v>
      </c>
      <c r="G66" s="12">
        <v>718.53959999999995</v>
      </c>
      <c r="H66" s="12">
        <v>248</v>
      </c>
      <c r="I66" s="2">
        <f t="shared" si="5"/>
        <v>24.682582648602601</v>
      </c>
      <c r="J66" s="3">
        <v>2019</v>
      </c>
      <c r="K66" s="33">
        <v>755.9393</v>
      </c>
      <c r="L66" s="12">
        <v>5634</v>
      </c>
      <c r="M66" s="2">
        <f t="shared" si="6"/>
        <v>25.967301244881696</v>
      </c>
    </row>
    <row r="67" spans="3:13" x14ac:dyDescent="0.35">
      <c r="C67" s="12">
        <v>2020</v>
      </c>
      <c r="D67" s="12">
        <v>2698.5439999999999</v>
      </c>
      <c r="E67" s="12">
        <v>14906</v>
      </c>
      <c r="F67" s="12">
        <v>2020</v>
      </c>
      <c r="G67" s="12">
        <v>666.02449999999999</v>
      </c>
      <c r="H67" s="12">
        <v>233</v>
      </c>
      <c r="I67" s="2">
        <f t="shared" si="5"/>
        <v>24.680883469011437</v>
      </c>
      <c r="J67" s="3">
        <v>2020</v>
      </c>
      <c r="K67" s="33">
        <v>655.37860000000001</v>
      </c>
      <c r="L67" s="12">
        <v>5037</v>
      </c>
      <c r="M67" s="2">
        <f t="shared" si="6"/>
        <v>24.286378135765066</v>
      </c>
    </row>
    <row r="68" spans="3:13" x14ac:dyDescent="0.35">
      <c r="C68" s="12"/>
      <c r="D68" s="12"/>
      <c r="E68" s="12"/>
      <c r="F68" s="12"/>
      <c r="G68" s="12"/>
      <c r="H68" s="12"/>
      <c r="I68" s="1"/>
      <c r="J68" s="3"/>
      <c r="K68" s="4"/>
      <c r="L68" s="12"/>
      <c r="M68" s="1"/>
    </row>
    <row r="69" spans="3:13" x14ac:dyDescent="0.35">
      <c r="C69" s="34" t="s">
        <v>2</v>
      </c>
      <c r="D69" s="34">
        <v>30352.9</v>
      </c>
      <c r="E69" s="34">
        <v>229740</v>
      </c>
      <c r="F69" s="34" t="s">
        <v>2</v>
      </c>
      <c r="G69" s="34">
        <v>3829.38</v>
      </c>
      <c r="H69" s="34">
        <v>1906</v>
      </c>
      <c r="I69" s="35">
        <f t="shared" si="5"/>
        <v>12.616191533593165</v>
      </c>
      <c r="J69" s="20" t="s">
        <v>2</v>
      </c>
      <c r="K69" s="33">
        <v>8726.375</v>
      </c>
      <c r="L69" s="12">
        <v>68877</v>
      </c>
      <c r="M69" s="2">
        <f t="shared" si="6"/>
        <v>28.749724079083052</v>
      </c>
    </row>
    <row r="70" spans="3:13" x14ac:dyDescent="0.35">
      <c r="C70" s="12"/>
      <c r="D70" s="12"/>
      <c r="E70" s="12"/>
      <c r="F70" s="12"/>
      <c r="G70" s="12"/>
      <c r="H70" s="12"/>
      <c r="I70" s="1"/>
      <c r="J70" s="12"/>
      <c r="K70" s="6"/>
      <c r="L70" s="12"/>
      <c r="M70" s="1"/>
    </row>
    <row r="71" spans="3:13" ht="15.5" x14ac:dyDescent="0.35">
      <c r="E71" s="29"/>
      <c r="F71" s="31"/>
      <c r="G71" s="32"/>
      <c r="H71" s="32"/>
      <c r="I71" s="29"/>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63C09-CAEA-4B7B-9FA7-C18B9F99366F}">
  <dimension ref="A1:J43"/>
  <sheetViews>
    <sheetView workbookViewId="0"/>
  </sheetViews>
  <sheetFormatPr defaultRowHeight="14.5" x14ac:dyDescent="0.35"/>
  <sheetData>
    <row r="1" spans="1:10" x14ac:dyDescent="0.35">
      <c r="A1" t="s">
        <v>0</v>
      </c>
    </row>
    <row r="3" spans="1:10" x14ac:dyDescent="0.35">
      <c r="C3" t="s">
        <v>82</v>
      </c>
    </row>
    <row r="4" spans="1:10" x14ac:dyDescent="0.35">
      <c r="C4" t="s">
        <v>3</v>
      </c>
      <c r="E4" t="s">
        <v>5</v>
      </c>
      <c r="G4" t="s">
        <v>4</v>
      </c>
      <c r="I4" t="s">
        <v>6</v>
      </c>
    </row>
    <row r="5" spans="1:10" x14ac:dyDescent="0.35">
      <c r="C5" s="3" t="s">
        <v>1</v>
      </c>
      <c r="D5" s="3">
        <v>0</v>
      </c>
      <c r="E5" s="3">
        <v>1</v>
      </c>
      <c r="F5" s="3" t="s">
        <v>2</v>
      </c>
      <c r="G5" s="3" t="s">
        <v>1</v>
      </c>
      <c r="H5" s="3">
        <v>0</v>
      </c>
      <c r="I5" s="3">
        <v>1</v>
      </c>
      <c r="J5" s="3" t="s">
        <v>2</v>
      </c>
    </row>
    <row r="6" spans="1:10" x14ac:dyDescent="0.35">
      <c r="C6" s="3"/>
      <c r="D6" s="3"/>
      <c r="E6" s="4"/>
      <c r="F6" s="5"/>
      <c r="G6" s="3"/>
      <c r="H6" s="3"/>
      <c r="I6" s="4"/>
      <c r="J6" s="5"/>
    </row>
    <row r="7" spans="1:10" x14ac:dyDescent="0.35">
      <c r="C7" s="3">
        <v>2005</v>
      </c>
      <c r="D7" s="16">
        <v>83.2</v>
      </c>
      <c r="E7" s="16">
        <v>16.8</v>
      </c>
      <c r="F7" s="3">
        <v>100</v>
      </c>
      <c r="G7" s="3">
        <v>2005</v>
      </c>
      <c r="H7" s="16">
        <v>51.85</v>
      </c>
      <c r="I7" s="16">
        <v>48.15</v>
      </c>
      <c r="J7" s="3">
        <v>100</v>
      </c>
    </row>
    <row r="8" spans="1:10" x14ac:dyDescent="0.35">
      <c r="C8" s="3">
        <v>2006</v>
      </c>
      <c r="D8" s="16">
        <v>82.36</v>
      </c>
      <c r="E8" s="16">
        <v>17.64</v>
      </c>
      <c r="F8" s="3">
        <v>100</v>
      </c>
      <c r="G8" s="3">
        <v>2006</v>
      </c>
      <c r="H8" s="16">
        <v>37.5</v>
      </c>
      <c r="I8" s="16">
        <v>62.5</v>
      </c>
      <c r="J8" s="3">
        <v>100</v>
      </c>
    </row>
    <row r="9" spans="1:10" x14ac:dyDescent="0.35">
      <c r="C9" s="3">
        <v>2007</v>
      </c>
      <c r="D9" s="16">
        <v>87.53</v>
      </c>
      <c r="E9" s="16">
        <v>12.47</v>
      </c>
      <c r="F9" s="3">
        <v>100</v>
      </c>
      <c r="G9" s="3">
        <v>2007</v>
      </c>
      <c r="H9" s="16">
        <v>50</v>
      </c>
      <c r="I9" s="16">
        <v>50</v>
      </c>
      <c r="J9" s="3">
        <v>100</v>
      </c>
    </row>
    <row r="10" spans="1:10" x14ac:dyDescent="0.35">
      <c r="C10" s="3">
        <v>2008</v>
      </c>
      <c r="D10" s="16">
        <v>75.209999999999994</v>
      </c>
      <c r="E10" s="16">
        <v>24.79</v>
      </c>
      <c r="F10" s="3">
        <v>100</v>
      </c>
      <c r="G10" s="3">
        <v>2008</v>
      </c>
      <c r="H10" s="16">
        <v>83.67</v>
      </c>
      <c r="I10" s="16">
        <v>16.329999999999998</v>
      </c>
      <c r="J10" s="3">
        <v>100</v>
      </c>
    </row>
    <row r="11" spans="1:10" x14ac:dyDescent="0.35">
      <c r="C11" s="3">
        <v>2009</v>
      </c>
      <c r="D11" s="16">
        <v>45.96</v>
      </c>
      <c r="E11" s="16">
        <v>54.04</v>
      </c>
      <c r="F11" s="3">
        <v>100</v>
      </c>
      <c r="G11" s="3">
        <v>2009</v>
      </c>
      <c r="H11" s="16">
        <v>37.18</v>
      </c>
      <c r="I11" s="16">
        <v>62.82</v>
      </c>
      <c r="J11" s="3">
        <v>100</v>
      </c>
    </row>
    <row r="12" spans="1:10" x14ac:dyDescent="0.35">
      <c r="C12" s="3">
        <v>2010</v>
      </c>
      <c r="D12" s="16">
        <v>47.37</v>
      </c>
      <c r="E12" s="16">
        <v>52.63</v>
      </c>
      <c r="F12" s="3">
        <v>100</v>
      </c>
      <c r="G12" s="3">
        <v>2010</v>
      </c>
      <c r="H12" s="16">
        <v>29.27</v>
      </c>
      <c r="I12" s="16">
        <v>70.73</v>
      </c>
      <c r="J12" s="3">
        <v>100</v>
      </c>
    </row>
    <row r="13" spans="1:10" x14ac:dyDescent="0.35">
      <c r="C13" s="3">
        <v>2011</v>
      </c>
      <c r="D13" s="16">
        <v>51.81</v>
      </c>
      <c r="E13" s="16">
        <v>48.19</v>
      </c>
      <c r="F13" s="3">
        <v>100</v>
      </c>
      <c r="G13" s="3">
        <v>2011</v>
      </c>
      <c r="H13" s="16">
        <v>45.71</v>
      </c>
      <c r="I13" s="16">
        <v>54.29</v>
      </c>
      <c r="J13" s="3">
        <v>100</v>
      </c>
    </row>
    <row r="14" spans="1:10" x14ac:dyDescent="0.35">
      <c r="C14" s="3">
        <v>2012</v>
      </c>
      <c r="D14" s="16">
        <v>59.9</v>
      </c>
      <c r="E14" s="16">
        <v>40.1</v>
      </c>
      <c r="F14" s="3">
        <v>100</v>
      </c>
      <c r="G14" s="3">
        <v>2012</v>
      </c>
      <c r="H14" s="16">
        <v>28.89</v>
      </c>
      <c r="I14" s="16">
        <v>71.11</v>
      </c>
      <c r="J14" s="3">
        <v>100</v>
      </c>
    </row>
    <row r="15" spans="1:10" x14ac:dyDescent="0.35">
      <c r="C15" s="3">
        <v>2013</v>
      </c>
      <c r="D15" s="16">
        <v>56.03</v>
      </c>
      <c r="E15" s="16">
        <v>43.97</v>
      </c>
      <c r="F15" s="3">
        <v>100</v>
      </c>
      <c r="G15" s="3">
        <v>2013</v>
      </c>
      <c r="H15" s="16">
        <v>31.76</v>
      </c>
      <c r="I15" s="16">
        <v>68.239999999999995</v>
      </c>
      <c r="J15" s="3">
        <v>100</v>
      </c>
    </row>
    <row r="16" spans="1:10" x14ac:dyDescent="0.35">
      <c r="C16" s="3">
        <v>2014</v>
      </c>
      <c r="D16" s="16">
        <v>57.13</v>
      </c>
      <c r="E16" s="16">
        <v>42.87</v>
      </c>
      <c r="F16" s="3">
        <v>100</v>
      </c>
      <c r="G16" s="3">
        <v>2014</v>
      </c>
      <c r="H16" s="16">
        <v>44.02</v>
      </c>
      <c r="I16" s="16">
        <v>55.98</v>
      </c>
      <c r="J16" s="3">
        <v>100</v>
      </c>
    </row>
    <row r="17" spans="3:10" x14ac:dyDescent="0.35">
      <c r="C17" s="3">
        <v>2015</v>
      </c>
      <c r="D17" s="16">
        <v>61.78</v>
      </c>
      <c r="E17" s="16">
        <v>38.22</v>
      </c>
      <c r="F17" s="3">
        <v>100</v>
      </c>
      <c r="G17" s="3">
        <v>2015</v>
      </c>
      <c r="H17" s="16">
        <v>45.29</v>
      </c>
      <c r="I17" s="16">
        <v>54.71</v>
      </c>
      <c r="J17" s="3">
        <v>100</v>
      </c>
    </row>
    <row r="18" spans="3:10" x14ac:dyDescent="0.35">
      <c r="C18" s="3">
        <v>2016</v>
      </c>
      <c r="D18" s="16">
        <v>87.38</v>
      </c>
      <c r="E18" s="16">
        <v>12.62</v>
      </c>
      <c r="F18" s="3">
        <v>100</v>
      </c>
      <c r="G18" s="3">
        <v>2016</v>
      </c>
      <c r="H18" s="16">
        <v>78.89</v>
      </c>
      <c r="I18" s="16">
        <v>21.11</v>
      </c>
      <c r="J18" s="3">
        <v>100</v>
      </c>
    </row>
    <row r="19" spans="3:10" x14ac:dyDescent="0.35">
      <c r="C19" s="3">
        <v>2017</v>
      </c>
      <c r="D19" s="16">
        <v>76.599999999999994</v>
      </c>
      <c r="E19" s="16">
        <v>23.4</v>
      </c>
      <c r="F19" s="3">
        <v>100</v>
      </c>
      <c r="G19" s="3">
        <v>2017</v>
      </c>
      <c r="H19" s="16">
        <v>57.32</v>
      </c>
      <c r="I19" s="16">
        <v>42.68</v>
      </c>
      <c r="J19" s="3">
        <v>100</v>
      </c>
    </row>
    <row r="20" spans="3:10" x14ac:dyDescent="0.35">
      <c r="C20" s="3">
        <v>2018</v>
      </c>
      <c r="D20" s="16">
        <v>58.42</v>
      </c>
      <c r="E20" s="16">
        <v>41.58</v>
      </c>
      <c r="F20" s="3">
        <v>100</v>
      </c>
      <c r="G20" s="3">
        <v>2018</v>
      </c>
      <c r="H20" s="16">
        <v>80.209999999999994</v>
      </c>
      <c r="I20" s="16">
        <v>19.79</v>
      </c>
      <c r="J20" s="3">
        <v>100</v>
      </c>
    </row>
    <row r="21" spans="3:10" x14ac:dyDescent="0.35">
      <c r="C21" s="3">
        <v>2019</v>
      </c>
      <c r="D21" s="16">
        <v>62.21</v>
      </c>
      <c r="E21" s="16">
        <v>37.79</v>
      </c>
      <c r="F21" s="3">
        <v>100</v>
      </c>
      <c r="G21" s="3">
        <v>2019</v>
      </c>
      <c r="H21" s="16">
        <v>86.29</v>
      </c>
      <c r="I21" s="16">
        <v>13.71</v>
      </c>
      <c r="J21" s="3">
        <v>100</v>
      </c>
    </row>
    <row r="22" spans="3:10" x14ac:dyDescent="0.35">
      <c r="C22" s="3">
        <v>2020</v>
      </c>
      <c r="D22" s="16">
        <v>72.09</v>
      </c>
      <c r="E22" s="16">
        <v>27.91</v>
      </c>
      <c r="F22" s="3">
        <v>100</v>
      </c>
      <c r="G22" s="3">
        <v>2020</v>
      </c>
      <c r="H22" s="16">
        <v>81.28</v>
      </c>
      <c r="I22" s="16">
        <v>18.72</v>
      </c>
      <c r="J22" s="3">
        <v>100</v>
      </c>
    </row>
    <row r="23" spans="3:10" x14ac:dyDescent="0.35">
      <c r="C23" s="3"/>
      <c r="D23" s="16"/>
      <c r="E23" s="17"/>
      <c r="F23" s="5"/>
      <c r="G23" s="3"/>
      <c r="H23" s="16"/>
      <c r="I23" s="17"/>
      <c r="J23" s="5"/>
    </row>
    <row r="24" spans="3:10" x14ac:dyDescent="0.35">
      <c r="C24" s="20" t="s">
        <v>2</v>
      </c>
      <c r="D24" s="21">
        <v>62.4</v>
      </c>
      <c r="E24" s="21">
        <v>37.6</v>
      </c>
      <c r="F24" s="20">
        <v>100</v>
      </c>
      <c r="G24" s="3" t="s">
        <v>2</v>
      </c>
      <c r="H24" s="16">
        <v>57.89</v>
      </c>
      <c r="I24" s="16">
        <v>42.11</v>
      </c>
      <c r="J24" s="3">
        <v>100</v>
      </c>
    </row>
    <row r="25" spans="3:10" x14ac:dyDescent="0.35">
      <c r="C25" s="14"/>
      <c r="D25" s="15"/>
      <c r="E25" s="15"/>
      <c r="F25" s="14"/>
      <c r="G25" s="19"/>
      <c r="H25" s="18"/>
      <c r="I25" s="18"/>
      <c r="J25" s="7"/>
    </row>
    <row r="28" spans="3:10" x14ac:dyDescent="0.35">
      <c r="C28" t="s">
        <v>115</v>
      </c>
    </row>
    <row r="29" spans="3:10" x14ac:dyDescent="0.35">
      <c r="C29" t="s">
        <v>116</v>
      </c>
    </row>
    <row r="30" spans="3:10" x14ac:dyDescent="0.35">
      <c r="C30" s="14"/>
      <c r="D30" s="14" t="s">
        <v>7</v>
      </c>
      <c r="E30" s="14" t="s">
        <v>92</v>
      </c>
      <c r="F30" s="14" t="s">
        <v>93</v>
      </c>
    </row>
    <row r="31" spans="3:10" x14ac:dyDescent="0.35">
      <c r="C31" s="14" t="s">
        <v>94</v>
      </c>
      <c r="D31" s="14">
        <v>57309.46</v>
      </c>
      <c r="E31" s="14">
        <v>23795.27</v>
      </c>
      <c r="F31" s="15">
        <f>E31/D31*100</f>
        <v>41.520666919562672</v>
      </c>
    </row>
    <row r="32" spans="3:10" x14ac:dyDescent="0.35">
      <c r="C32" s="14" t="s">
        <v>95</v>
      </c>
      <c r="D32" s="14">
        <v>11729.58</v>
      </c>
      <c r="E32" s="14">
        <v>6095.6009999999997</v>
      </c>
      <c r="F32" s="15">
        <f>E32/D32*100</f>
        <v>51.967768666908789</v>
      </c>
    </row>
    <row r="33" spans="3:6" x14ac:dyDescent="0.35">
      <c r="C33" s="28" t="s">
        <v>7</v>
      </c>
      <c r="D33" s="14">
        <f>SUM(D31:D32)</f>
        <v>69039.039999999994</v>
      </c>
      <c r="E33" s="14">
        <f>SUM(E31:E32)</f>
        <v>29890.870999999999</v>
      </c>
      <c r="F33" s="14"/>
    </row>
    <row r="35" spans="3:6" x14ac:dyDescent="0.35">
      <c r="C35" t="s">
        <v>113</v>
      </c>
    </row>
    <row r="36" spans="3:6" x14ac:dyDescent="0.35">
      <c r="C36" t="s">
        <v>114</v>
      </c>
    </row>
    <row r="37" spans="3:6" x14ac:dyDescent="0.35">
      <c r="C37" s="14"/>
      <c r="D37" s="14" t="s">
        <v>7</v>
      </c>
      <c r="E37" s="14" t="s">
        <v>92</v>
      </c>
      <c r="F37" s="14" t="s">
        <v>93</v>
      </c>
    </row>
    <row r="38" spans="3:6" x14ac:dyDescent="0.35">
      <c r="C38" s="14" t="s">
        <v>94</v>
      </c>
      <c r="D38" s="14">
        <v>16992.77</v>
      </c>
      <c r="E38" s="14">
        <v>4186.17</v>
      </c>
      <c r="F38" s="15">
        <f>E38/D38*100</f>
        <v>24.635006535132295</v>
      </c>
    </row>
    <row r="39" spans="3:6" x14ac:dyDescent="0.35">
      <c r="C39" s="14" t="s">
        <v>95</v>
      </c>
      <c r="D39" s="14">
        <v>1738.72</v>
      </c>
      <c r="E39" s="14">
        <v>582.7183</v>
      </c>
      <c r="F39" s="15">
        <f>E39/D39*100</f>
        <v>33.514211603938527</v>
      </c>
    </row>
    <row r="40" spans="3:6" x14ac:dyDescent="0.35">
      <c r="C40" s="29"/>
      <c r="D40" s="29"/>
      <c r="E40" s="29"/>
      <c r="F40" s="30"/>
    </row>
    <row r="42" spans="3:6" x14ac:dyDescent="0.35">
      <c r="C42" s="14" t="s">
        <v>94</v>
      </c>
      <c r="D42" s="15">
        <f>D38/D31*100</f>
        <v>29.650898821939698</v>
      </c>
      <c r="E42" s="15">
        <f>E38/E31*100</f>
        <v>17.592445893658699</v>
      </c>
    </row>
    <row r="43" spans="3:6" x14ac:dyDescent="0.35">
      <c r="C43" s="14" t="s">
        <v>95</v>
      </c>
      <c r="D43" s="15">
        <f>D39/D32*100</f>
        <v>14.82337816017283</v>
      </c>
      <c r="E43" s="15">
        <f>E39/E32*100</f>
        <v>9.5596529366013296</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58FD6-8470-4FE8-A843-F1094E67B28A}">
  <dimension ref="A1:K79"/>
  <sheetViews>
    <sheetView workbookViewId="0"/>
  </sheetViews>
  <sheetFormatPr defaultRowHeight="14.5" x14ac:dyDescent="0.35"/>
  <cols>
    <col min="3" max="3" width="11" customWidth="1"/>
    <col min="4" max="5" width="15.54296875" customWidth="1"/>
    <col min="6" max="6" width="8.26953125" customWidth="1"/>
    <col min="7" max="7" width="7.54296875" customWidth="1"/>
  </cols>
  <sheetData>
    <row r="1" spans="1:11" x14ac:dyDescent="0.35">
      <c r="A1" t="s">
        <v>0</v>
      </c>
    </row>
    <row r="2" spans="1:11" x14ac:dyDescent="0.35">
      <c r="K2" t="s">
        <v>83</v>
      </c>
    </row>
    <row r="3" spans="1:11" x14ac:dyDescent="0.35">
      <c r="C3" t="s">
        <v>6</v>
      </c>
    </row>
    <row r="4" spans="1:11" x14ac:dyDescent="0.35">
      <c r="C4" t="s">
        <v>72</v>
      </c>
    </row>
    <row r="5" spans="1:11" x14ac:dyDescent="0.35">
      <c r="D5" t="s">
        <v>71</v>
      </c>
      <c r="E5" t="s">
        <v>76</v>
      </c>
    </row>
    <row r="6" spans="1:11" x14ac:dyDescent="0.35">
      <c r="C6" t="s">
        <v>69</v>
      </c>
      <c r="D6" s="10">
        <v>45.6</v>
      </c>
      <c r="E6" s="10">
        <v>50.5</v>
      </c>
    </row>
    <row r="7" spans="1:11" x14ac:dyDescent="0.35">
      <c r="C7" t="s">
        <v>70</v>
      </c>
      <c r="D7" s="10">
        <v>52.7</v>
      </c>
      <c r="E7" s="10">
        <v>7.7</v>
      </c>
      <c r="F7" s="11">
        <f>(1 - D7/D6)</f>
        <v>-0.1557017543859649</v>
      </c>
      <c r="G7" s="11">
        <f>(1 - E7/E6)</f>
        <v>0.8475247524752475</v>
      </c>
    </row>
    <row r="8" spans="1:11" x14ac:dyDescent="0.35">
      <c r="D8" s="22">
        <f>D7/D6</f>
        <v>1.1557017543859649</v>
      </c>
      <c r="E8" s="22">
        <f>E7/E6</f>
        <v>0.15247524752475247</v>
      </c>
    </row>
    <row r="9" spans="1:11" x14ac:dyDescent="0.35">
      <c r="C9" t="s">
        <v>73</v>
      </c>
    </row>
    <row r="10" spans="1:11" x14ac:dyDescent="0.35">
      <c r="D10" t="s">
        <v>71</v>
      </c>
      <c r="E10" t="s">
        <v>76</v>
      </c>
    </row>
    <row r="11" spans="1:11" x14ac:dyDescent="0.35">
      <c r="C11" t="s">
        <v>69</v>
      </c>
      <c r="D11" s="10">
        <v>11</v>
      </c>
      <c r="E11" s="10">
        <v>9.4</v>
      </c>
    </row>
    <row r="12" spans="1:11" x14ac:dyDescent="0.35">
      <c r="C12" t="s">
        <v>70</v>
      </c>
      <c r="D12" s="10">
        <v>8.6</v>
      </c>
      <c r="E12" s="10">
        <v>45.9</v>
      </c>
      <c r="F12" s="11">
        <f>D12/D11</f>
        <v>0.78181818181818175</v>
      </c>
      <c r="G12" s="11">
        <f>E12/E11</f>
        <v>4.8829787234042552</v>
      </c>
    </row>
    <row r="13" spans="1:11" x14ac:dyDescent="0.35">
      <c r="D13" s="22">
        <f>D12/D11</f>
        <v>0.78181818181818175</v>
      </c>
      <c r="E13" s="22">
        <f>E12/E11</f>
        <v>4.8829787234042552</v>
      </c>
    </row>
    <row r="25" spans="11:11" x14ac:dyDescent="0.35">
      <c r="K25" t="s">
        <v>84</v>
      </c>
    </row>
    <row r="48" spans="3:3" x14ac:dyDescent="0.35">
      <c r="C48" t="s">
        <v>5</v>
      </c>
    </row>
    <row r="49" spans="3:11" x14ac:dyDescent="0.35">
      <c r="C49" t="s">
        <v>72</v>
      </c>
    </row>
    <row r="50" spans="3:11" x14ac:dyDescent="0.35">
      <c r="D50" t="s">
        <v>71</v>
      </c>
      <c r="E50" t="s">
        <v>76</v>
      </c>
    </row>
    <row r="51" spans="3:11" x14ac:dyDescent="0.35">
      <c r="C51" t="s">
        <v>69</v>
      </c>
      <c r="D51" s="10">
        <v>29</v>
      </c>
      <c r="E51" s="10">
        <v>27.8</v>
      </c>
    </row>
    <row r="52" spans="3:11" x14ac:dyDescent="0.35">
      <c r="C52" t="s">
        <v>70</v>
      </c>
      <c r="D52" s="10">
        <v>34.200000000000003</v>
      </c>
      <c r="E52" s="10">
        <v>19.600000000000001</v>
      </c>
      <c r="F52" s="11">
        <f>(1- D52/D51)</f>
        <v>-0.17931034482758634</v>
      </c>
      <c r="G52" s="11">
        <f>(1- E52/E51)</f>
        <v>0.29496402877697836</v>
      </c>
    </row>
    <row r="53" spans="3:11" x14ac:dyDescent="0.35">
      <c r="D53" s="22">
        <f>D52/D51</f>
        <v>1.1793103448275863</v>
      </c>
      <c r="E53" s="22">
        <f>E52/E51</f>
        <v>0.70503597122302164</v>
      </c>
    </row>
    <row r="54" spans="3:11" x14ac:dyDescent="0.35">
      <c r="C54" t="s">
        <v>73</v>
      </c>
    </row>
    <row r="55" spans="3:11" x14ac:dyDescent="0.35">
      <c r="D55" t="s">
        <v>71</v>
      </c>
      <c r="E55" t="s">
        <v>76</v>
      </c>
    </row>
    <row r="56" spans="3:11" x14ac:dyDescent="0.35">
      <c r="C56" t="s">
        <v>69</v>
      </c>
      <c r="D56" s="10">
        <v>21.2</v>
      </c>
      <c r="E56" s="10">
        <v>12.6</v>
      </c>
    </row>
    <row r="57" spans="3:11" x14ac:dyDescent="0.35">
      <c r="C57" t="s">
        <v>70</v>
      </c>
      <c r="D57" s="10">
        <v>25.6</v>
      </c>
      <c r="E57" s="10">
        <v>26</v>
      </c>
      <c r="F57" s="11">
        <f>D57/D56</f>
        <v>1.2075471698113209</v>
      </c>
      <c r="G57" s="11">
        <f>E57/E56</f>
        <v>2.0634920634920637</v>
      </c>
      <c r="K57" t="s">
        <v>85</v>
      </c>
    </row>
    <row r="58" spans="3:11" x14ac:dyDescent="0.35">
      <c r="D58" s="22">
        <f>D57/D56</f>
        <v>1.2075471698113209</v>
      </c>
      <c r="E58" s="22">
        <f>E57/E56</f>
        <v>2.0634920634920637</v>
      </c>
    </row>
    <row r="59" spans="3:11" x14ac:dyDescent="0.35">
      <c r="F59" t="s">
        <v>77</v>
      </c>
      <c r="G59" t="s">
        <v>78</v>
      </c>
    </row>
    <row r="60" spans="3:11" x14ac:dyDescent="0.35">
      <c r="E60" t="s">
        <v>74</v>
      </c>
      <c r="F60" s="11">
        <f>F7/F52</f>
        <v>0.86833670715249589</v>
      </c>
      <c r="G60" s="11">
        <f>G7/G52</f>
        <v>2.8733156242453517</v>
      </c>
    </row>
    <row r="61" spans="3:11" x14ac:dyDescent="0.35">
      <c r="E61" t="s">
        <v>75</v>
      </c>
      <c r="F61" s="11">
        <f>F12/F57</f>
        <v>0.64744318181818161</v>
      </c>
      <c r="G61" s="11">
        <f>G12/G57</f>
        <v>2.3663666121112925</v>
      </c>
    </row>
    <row r="63" spans="3:11" x14ac:dyDescent="0.35">
      <c r="C63" t="s">
        <v>74</v>
      </c>
      <c r="D63" s="22">
        <f>D8/D53</f>
        <v>0.9799810198009643</v>
      </c>
      <c r="E63" s="22">
        <f>E8/E53</f>
        <v>0.21626591230551626</v>
      </c>
    </row>
    <row r="64" spans="3:11" x14ac:dyDescent="0.35">
      <c r="C64" t="s">
        <v>75</v>
      </c>
      <c r="D64" s="22">
        <f>D13/D58</f>
        <v>0.64744318181818161</v>
      </c>
      <c r="E64" s="22">
        <f>E13/E58</f>
        <v>2.3663666121112925</v>
      </c>
    </row>
    <row r="76" spans="11:11" ht="16.5" x14ac:dyDescent="0.45">
      <c r="K76" t="s">
        <v>96</v>
      </c>
    </row>
    <row r="77" spans="11:11" ht="16.5" x14ac:dyDescent="0.45">
      <c r="K77" t="s">
        <v>97</v>
      </c>
    </row>
    <row r="78" spans="11:11" x14ac:dyDescent="0.35">
      <c r="K78" t="s">
        <v>98</v>
      </c>
    </row>
    <row r="79" spans="11:11" x14ac:dyDescent="0.35">
      <c r="K79" t="s">
        <v>99</v>
      </c>
    </row>
  </sheetData>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96166-3089-493D-B345-A1B5B0C064C6}">
  <dimension ref="A1:H59"/>
  <sheetViews>
    <sheetView workbookViewId="0"/>
  </sheetViews>
  <sheetFormatPr defaultRowHeight="14.5" x14ac:dyDescent="0.35"/>
  <cols>
    <col min="2" max="2" width="21.1796875" customWidth="1"/>
    <col min="3" max="3" width="10.08984375" bestFit="1" customWidth="1"/>
    <col min="4" max="4" width="8.90625" bestFit="1" customWidth="1"/>
    <col min="5" max="5" width="8.81640625" bestFit="1" customWidth="1"/>
    <col min="6" max="6" width="12.36328125" customWidth="1"/>
    <col min="7" max="7" width="8.81640625" bestFit="1" customWidth="1"/>
    <col min="8" max="8" width="9.26953125" bestFit="1" customWidth="1"/>
  </cols>
  <sheetData>
    <row r="1" spans="1:8" x14ac:dyDescent="0.35">
      <c r="A1" t="s">
        <v>0</v>
      </c>
    </row>
    <row r="3" spans="1:8" x14ac:dyDescent="0.35">
      <c r="B3" t="s">
        <v>106</v>
      </c>
    </row>
    <row r="5" spans="1:8" x14ac:dyDescent="0.35">
      <c r="B5" t="s">
        <v>112</v>
      </c>
      <c r="C5" t="s">
        <v>110</v>
      </c>
      <c r="E5" t="s">
        <v>128</v>
      </c>
      <c r="F5" t="s">
        <v>111</v>
      </c>
      <c r="H5" s="36" t="s">
        <v>127</v>
      </c>
    </row>
    <row r="6" spans="1:8" x14ac:dyDescent="0.35">
      <c r="B6" s="12" t="s">
        <v>1</v>
      </c>
      <c r="C6" s="12" t="s">
        <v>7</v>
      </c>
      <c r="D6" s="12" t="s">
        <v>8</v>
      </c>
      <c r="E6" s="12" t="s">
        <v>1</v>
      </c>
      <c r="F6" s="12" t="s">
        <v>7</v>
      </c>
      <c r="G6" s="12" t="s">
        <v>8</v>
      </c>
      <c r="H6" s="27" t="s">
        <v>10</v>
      </c>
    </row>
    <row r="7" spans="1:8" x14ac:dyDescent="0.35">
      <c r="B7" s="12"/>
      <c r="C7" s="12"/>
      <c r="D7" s="12"/>
      <c r="E7" s="1"/>
      <c r="F7" s="1"/>
      <c r="G7" s="1"/>
      <c r="H7" s="1"/>
    </row>
    <row r="8" spans="1:8" x14ac:dyDescent="0.35">
      <c r="B8" s="12">
        <v>2005</v>
      </c>
      <c r="C8" s="23">
        <v>652.59789999999998</v>
      </c>
      <c r="D8" s="12">
        <v>557</v>
      </c>
      <c r="E8" s="12">
        <v>2005</v>
      </c>
      <c r="F8" s="13">
        <v>0</v>
      </c>
      <c r="G8" s="13">
        <v>0</v>
      </c>
      <c r="H8" s="2">
        <f>F8/C8*100</f>
        <v>0</v>
      </c>
    </row>
    <row r="9" spans="1:8" x14ac:dyDescent="0.35">
      <c r="B9" s="12">
        <v>2006</v>
      </c>
      <c r="C9" s="23">
        <v>694.83789999999999</v>
      </c>
      <c r="D9" s="12">
        <v>837</v>
      </c>
      <c r="E9" s="12">
        <v>2006</v>
      </c>
      <c r="F9" s="13">
        <v>0</v>
      </c>
      <c r="G9" s="13">
        <v>0</v>
      </c>
      <c r="H9" s="2">
        <f t="shared" ref="H9:H25" si="0">F9/C9*100</f>
        <v>0</v>
      </c>
    </row>
    <row r="10" spans="1:8" x14ac:dyDescent="0.35">
      <c r="B10" s="12">
        <v>2007</v>
      </c>
      <c r="C10" s="23">
        <v>214.6662</v>
      </c>
      <c r="D10" s="12">
        <v>157</v>
      </c>
      <c r="E10" s="12">
        <v>2007</v>
      </c>
      <c r="F10" s="13">
        <v>0</v>
      </c>
      <c r="G10" s="13">
        <v>0</v>
      </c>
      <c r="H10" s="2">
        <f t="shared" si="0"/>
        <v>0</v>
      </c>
    </row>
    <row r="11" spans="1:8" x14ac:dyDescent="0.35">
      <c r="B11" s="12">
        <v>2008</v>
      </c>
      <c r="C11" s="23">
        <v>2680.982</v>
      </c>
      <c r="D11" s="12">
        <v>2223</v>
      </c>
      <c r="E11" s="12">
        <v>2008</v>
      </c>
      <c r="F11" s="13">
        <v>0</v>
      </c>
      <c r="G11" s="13">
        <v>0</v>
      </c>
      <c r="H11" s="2">
        <f t="shared" si="0"/>
        <v>0</v>
      </c>
    </row>
    <row r="12" spans="1:8" x14ac:dyDescent="0.35">
      <c r="B12" s="12">
        <v>2009</v>
      </c>
      <c r="C12" s="23">
        <v>6180.277</v>
      </c>
      <c r="D12" s="12">
        <v>8491</v>
      </c>
      <c r="E12" s="12">
        <v>2009</v>
      </c>
      <c r="F12" s="13">
        <v>0</v>
      </c>
      <c r="G12" s="13">
        <v>0</v>
      </c>
      <c r="H12" s="2">
        <f t="shared" si="0"/>
        <v>0</v>
      </c>
    </row>
    <row r="13" spans="1:8" x14ac:dyDescent="0.35">
      <c r="B13" s="12">
        <v>2010</v>
      </c>
      <c r="C13" s="23">
        <v>4737.2969999999996</v>
      </c>
      <c r="D13" s="12">
        <v>10499</v>
      </c>
      <c r="E13" s="12">
        <v>2010</v>
      </c>
      <c r="F13" s="12">
        <v>0</v>
      </c>
      <c r="G13" s="12">
        <v>0</v>
      </c>
      <c r="H13" s="2">
        <f t="shared" si="0"/>
        <v>0</v>
      </c>
    </row>
    <row r="14" spans="1:8" x14ac:dyDescent="0.35">
      <c r="B14" s="12">
        <v>2011</v>
      </c>
      <c r="C14" s="23">
        <v>1397.748</v>
      </c>
      <c r="D14" s="12">
        <v>6490</v>
      </c>
      <c r="E14" s="12">
        <v>2011</v>
      </c>
      <c r="F14" s="16">
        <v>1.7406250000000001</v>
      </c>
      <c r="G14" s="3">
        <v>1</v>
      </c>
      <c r="H14" s="2">
        <f t="shared" si="0"/>
        <v>0.12453067362643339</v>
      </c>
    </row>
    <row r="15" spans="1:8" x14ac:dyDescent="0.35">
      <c r="B15" s="12">
        <v>2012</v>
      </c>
      <c r="C15" s="23">
        <v>2450.6460000000002</v>
      </c>
      <c r="D15" s="12">
        <v>5281</v>
      </c>
      <c r="E15" s="12">
        <v>2012</v>
      </c>
      <c r="F15" s="16">
        <v>10.998659999999999</v>
      </c>
      <c r="G15" s="3">
        <v>7</v>
      </c>
      <c r="H15" s="2">
        <f t="shared" si="0"/>
        <v>0.44880655957653609</v>
      </c>
    </row>
    <row r="16" spans="1:8" x14ac:dyDescent="0.35">
      <c r="B16" s="12">
        <v>2013</v>
      </c>
      <c r="C16" s="23">
        <v>4829.9790000000003</v>
      </c>
      <c r="D16" s="12">
        <v>9057</v>
      </c>
      <c r="E16" s="12">
        <v>2013</v>
      </c>
      <c r="F16" s="16">
        <v>2.47748E-2</v>
      </c>
      <c r="G16" s="3">
        <v>1</v>
      </c>
      <c r="H16" s="2">
        <f t="shared" si="0"/>
        <v>5.1293804797080897E-4</v>
      </c>
    </row>
    <row r="17" spans="2:8" x14ac:dyDescent="0.35">
      <c r="B17" s="12">
        <v>2014</v>
      </c>
      <c r="C17" s="23">
        <v>3217.1550000000002</v>
      </c>
      <c r="D17" s="12">
        <v>9234</v>
      </c>
      <c r="E17" s="12">
        <v>2014</v>
      </c>
      <c r="F17" s="16">
        <v>84.273820000000001</v>
      </c>
      <c r="G17" s="3">
        <v>3</v>
      </c>
      <c r="H17" s="2">
        <f t="shared" si="0"/>
        <v>2.6195138251032355</v>
      </c>
    </row>
    <row r="18" spans="2:8" x14ac:dyDescent="0.35">
      <c r="B18" s="12">
        <v>2015</v>
      </c>
      <c r="C18" s="23">
        <v>2102.7130000000002</v>
      </c>
      <c r="D18" s="12">
        <v>8199</v>
      </c>
      <c r="E18" s="12">
        <v>2015</v>
      </c>
      <c r="F18" s="16">
        <v>67.456919999999997</v>
      </c>
      <c r="G18" s="3">
        <v>9</v>
      </c>
      <c r="H18" s="2">
        <f t="shared" si="0"/>
        <v>3.2080897393034618</v>
      </c>
    </row>
    <row r="19" spans="2:8" x14ac:dyDescent="0.35">
      <c r="B19" s="12">
        <v>2016</v>
      </c>
      <c r="C19" s="23">
        <v>1861.2049999999999</v>
      </c>
      <c r="D19" s="12">
        <v>1910</v>
      </c>
      <c r="E19" s="12">
        <v>2016</v>
      </c>
      <c r="F19" s="16">
        <v>38.007869999999997</v>
      </c>
      <c r="G19" s="3">
        <v>5</v>
      </c>
      <c r="H19" s="2">
        <f t="shared" si="0"/>
        <v>2.0421108905252243</v>
      </c>
    </row>
    <row r="20" spans="2:8" x14ac:dyDescent="0.35">
      <c r="B20" s="12">
        <v>2017</v>
      </c>
      <c r="C20" s="23">
        <v>4815.7969999999996</v>
      </c>
      <c r="D20" s="12">
        <v>3538</v>
      </c>
      <c r="E20" s="12">
        <v>2017</v>
      </c>
      <c r="F20" s="16">
        <v>1036.5</v>
      </c>
      <c r="G20" s="3">
        <v>18</v>
      </c>
      <c r="H20" s="2">
        <f t="shared" si="0"/>
        <v>21.522917182763312</v>
      </c>
    </row>
    <row r="21" spans="2:8" x14ac:dyDescent="0.35">
      <c r="B21" s="12">
        <v>2018</v>
      </c>
      <c r="C21" s="23">
        <v>4230.8860000000004</v>
      </c>
      <c r="D21" s="12">
        <v>8554</v>
      </c>
      <c r="E21" s="12">
        <v>2018</v>
      </c>
      <c r="F21" s="16">
        <v>435.74630000000002</v>
      </c>
      <c r="G21" s="3">
        <v>17</v>
      </c>
      <c r="H21" s="2">
        <f t="shared" si="0"/>
        <v>10.299173742804699</v>
      </c>
    </row>
    <row r="22" spans="2:8" x14ac:dyDescent="0.35">
      <c r="B22" s="12">
        <v>2019</v>
      </c>
      <c r="C22" s="23">
        <v>2772.627</v>
      </c>
      <c r="D22" s="12">
        <v>6727</v>
      </c>
      <c r="E22" s="12">
        <v>2019</v>
      </c>
      <c r="F22" s="16">
        <v>225.3503</v>
      </c>
      <c r="G22" s="3">
        <v>14</v>
      </c>
      <c r="H22" s="2">
        <f t="shared" si="0"/>
        <v>8.1276817978040317</v>
      </c>
    </row>
    <row r="23" spans="2:8" x14ac:dyDescent="0.35">
      <c r="B23" s="12">
        <v>2020</v>
      </c>
      <c r="C23" s="23">
        <v>2212.1120000000001</v>
      </c>
      <c r="D23" s="12">
        <v>4136</v>
      </c>
      <c r="E23" s="12">
        <v>2020</v>
      </c>
      <c r="F23" s="21">
        <v>325.13920000000002</v>
      </c>
      <c r="G23" s="20">
        <v>23</v>
      </c>
      <c r="H23" s="38">
        <f t="shared" si="0"/>
        <v>14.69813463332779</v>
      </c>
    </row>
    <row r="24" spans="2:8" x14ac:dyDescent="0.35">
      <c r="B24" s="12" t="s">
        <v>2</v>
      </c>
      <c r="C24" s="23">
        <v>45051.53</v>
      </c>
      <c r="D24" s="12">
        <v>85890</v>
      </c>
      <c r="E24" s="12" t="s">
        <v>2</v>
      </c>
      <c r="F24" s="23">
        <f>SUM(F14:F23)</f>
        <v>2225.2384698000001</v>
      </c>
      <c r="G24" s="12"/>
      <c r="H24" s="2">
        <f t="shared" si="0"/>
        <v>4.9393183090563193</v>
      </c>
    </row>
    <row r="25" spans="2:8" x14ac:dyDescent="0.35">
      <c r="B25" s="24" t="s">
        <v>107</v>
      </c>
      <c r="C25" s="25">
        <f>SUM(C14:C23)</f>
        <v>29890.868000000002</v>
      </c>
      <c r="D25" s="26">
        <f>SUM(D14:D23)</f>
        <v>63126</v>
      </c>
      <c r="E25" s="24"/>
      <c r="F25" s="39">
        <v>2225.2379999999998</v>
      </c>
      <c r="G25" s="40">
        <v>98</v>
      </c>
      <c r="H25" s="41">
        <f t="shared" si="0"/>
        <v>7.4445412558778816</v>
      </c>
    </row>
    <row r="26" spans="2:8" x14ac:dyDescent="0.35">
      <c r="B26" s="37"/>
      <c r="C26" s="37"/>
      <c r="D26" s="37"/>
      <c r="E26" s="37"/>
      <c r="F26" s="37"/>
      <c r="G26" s="37"/>
      <c r="H26" s="37"/>
    </row>
    <row r="28" spans="2:8" x14ac:dyDescent="0.35">
      <c r="C28" t="s">
        <v>129</v>
      </c>
    </row>
    <row r="29" spans="2:8" x14ac:dyDescent="0.35">
      <c r="B29" s="3" t="s">
        <v>1</v>
      </c>
      <c r="C29" s="3" t="s">
        <v>7</v>
      </c>
      <c r="D29" s="3" t="s">
        <v>8</v>
      </c>
    </row>
    <row r="30" spans="2:8" x14ac:dyDescent="0.35">
      <c r="B30" s="3"/>
      <c r="C30" s="4"/>
      <c r="D30" s="5"/>
    </row>
    <row r="31" spans="2:8" x14ac:dyDescent="0.35">
      <c r="B31" s="3">
        <v>2011</v>
      </c>
      <c r="C31" s="16">
        <v>1.7406250000000001</v>
      </c>
      <c r="D31" s="3">
        <v>1</v>
      </c>
    </row>
    <row r="32" spans="2:8" x14ac:dyDescent="0.35">
      <c r="B32" s="3">
        <v>2012</v>
      </c>
      <c r="C32" s="16">
        <v>10.998659999999999</v>
      </c>
      <c r="D32" s="3">
        <v>7</v>
      </c>
    </row>
    <row r="33" spans="2:4" x14ac:dyDescent="0.35">
      <c r="B33" s="3">
        <v>2013</v>
      </c>
      <c r="C33" s="16">
        <v>2.47748E-2</v>
      </c>
      <c r="D33" s="3">
        <v>1</v>
      </c>
    </row>
    <row r="34" spans="2:4" x14ac:dyDescent="0.35">
      <c r="B34" s="3">
        <v>2014</v>
      </c>
      <c r="C34" s="16">
        <v>84.273820000000001</v>
      </c>
      <c r="D34" s="3">
        <v>3</v>
      </c>
    </row>
    <row r="35" spans="2:4" x14ac:dyDescent="0.35">
      <c r="B35" s="3">
        <v>2015</v>
      </c>
      <c r="C35" s="16">
        <v>67.456919999999997</v>
      </c>
      <c r="D35" s="3">
        <v>9</v>
      </c>
    </row>
    <row r="36" spans="2:4" x14ac:dyDescent="0.35">
      <c r="B36" s="3">
        <v>2016</v>
      </c>
      <c r="C36" s="16">
        <v>38.007869999999997</v>
      </c>
      <c r="D36" s="3">
        <v>5</v>
      </c>
    </row>
    <row r="37" spans="2:4" x14ac:dyDescent="0.35">
      <c r="B37" s="3">
        <v>2017</v>
      </c>
      <c r="C37" s="16">
        <v>1036.5</v>
      </c>
      <c r="D37" s="3">
        <v>18</v>
      </c>
    </row>
    <row r="38" spans="2:4" x14ac:dyDescent="0.35">
      <c r="B38" s="3">
        <v>2018</v>
      </c>
      <c r="C38" s="16">
        <v>435.74630000000002</v>
      </c>
      <c r="D38" s="3">
        <v>17</v>
      </c>
    </row>
    <row r="39" spans="2:4" x14ac:dyDescent="0.35">
      <c r="B39" s="3">
        <v>2019</v>
      </c>
      <c r="C39" s="16">
        <v>225.3503</v>
      </c>
      <c r="D39" s="3">
        <v>14</v>
      </c>
    </row>
    <row r="40" spans="2:4" x14ac:dyDescent="0.35">
      <c r="B40" s="3">
        <v>2020</v>
      </c>
      <c r="C40" s="16">
        <v>325.13920000000002</v>
      </c>
      <c r="D40" s="3">
        <v>23</v>
      </c>
    </row>
    <row r="41" spans="2:4" x14ac:dyDescent="0.35">
      <c r="B41" s="3"/>
      <c r="C41" s="17"/>
      <c r="D41" s="5"/>
    </row>
    <row r="42" spans="2:4" x14ac:dyDescent="0.35">
      <c r="B42" s="3" t="s">
        <v>2</v>
      </c>
      <c r="C42" s="16">
        <v>2225.2379999999998</v>
      </c>
      <c r="D42" s="3">
        <v>98</v>
      </c>
    </row>
    <row r="43" spans="2:4" x14ac:dyDescent="0.35">
      <c r="B43" s="3"/>
      <c r="C43" s="6"/>
      <c r="D43" s="7"/>
    </row>
    <row r="46" spans="2:4" x14ac:dyDescent="0.35">
      <c r="B46" s="42" t="s">
        <v>130</v>
      </c>
    </row>
    <row r="47" spans="2:4" x14ac:dyDescent="0.35">
      <c r="B47" s="42" t="s">
        <v>131</v>
      </c>
    </row>
    <row r="48" spans="2:4" x14ac:dyDescent="0.35">
      <c r="B48" s="42" t="s">
        <v>132</v>
      </c>
    </row>
    <row r="49" spans="2:2" x14ac:dyDescent="0.35">
      <c r="B49" s="42" t="s">
        <v>133</v>
      </c>
    </row>
    <row r="50" spans="2:2" x14ac:dyDescent="0.35">
      <c r="B50" s="42" t="s">
        <v>134</v>
      </c>
    </row>
    <row r="51" spans="2:2" x14ac:dyDescent="0.35">
      <c r="B51" s="42" t="s">
        <v>135</v>
      </c>
    </row>
    <row r="52" spans="2:2" x14ac:dyDescent="0.35">
      <c r="B52" s="42" t="s">
        <v>136</v>
      </c>
    </row>
    <row r="53" spans="2:2" x14ac:dyDescent="0.35">
      <c r="B53" s="42" t="s">
        <v>137</v>
      </c>
    </row>
    <row r="54" spans="2:2" x14ac:dyDescent="0.35">
      <c r="B54" s="42" t="s">
        <v>138</v>
      </c>
    </row>
    <row r="55" spans="2:2" x14ac:dyDescent="0.35">
      <c r="B55" s="42" t="s">
        <v>139</v>
      </c>
    </row>
    <row r="56" spans="2:2" x14ac:dyDescent="0.35">
      <c r="B56" s="42" t="s">
        <v>140</v>
      </c>
    </row>
    <row r="57" spans="2:2" x14ac:dyDescent="0.35">
      <c r="B57" s="42" t="s">
        <v>141</v>
      </c>
    </row>
    <row r="58" spans="2:2" x14ac:dyDescent="0.35">
      <c r="B58" s="42" t="s">
        <v>142</v>
      </c>
    </row>
    <row r="59" spans="2:2" x14ac:dyDescent="0.35">
      <c r="B59" s="42" t="s">
        <v>143</v>
      </c>
    </row>
  </sheetData>
  <pageMargins left="0.7" right="0.7" top="0.75" bottom="0.75" header="0.3" footer="0.3"/>
  <pageSetup orientation="portrait" r:id="rId1"/>
  <ignoredErrors>
    <ignoredError sqref="C25:E25 H25 F24"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F37EF-D7B4-4855-8F69-C568C3D57456}">
  <dimension ref="A1:G14"/>
  <sheetViews>
    <sheetView workbookViewId="0"/>
  </sheetViews>
  <sheetFormatPr defaultRowHeight="14.5" x14ac:dyDescent="0.35"/>
  <cols>
    <col min="4" max="4" width="21.90625" customWidth="1"/>
    <col min="7" max="7" width="17.1796875" customWidth="1"/>
  </cols>
  <sheetData>
    <row r="1" spans="1:7" x14ac:dyDescent="0.35">
      <c r="A1" t="s">
        <v>0</v>
      </c>
    </row>
    <row r="2" spans="1:7" x14ac:dyDescent="0.35">
      <c r="B2" t="s">
        <v>87</v>
      </c>
    </row>
    <row r="3" spans="1:7" x14ac:dyDescent="0.35">
      <c r="C3" s="8">
        <v>1</v>
      </c>
      <c r="D3" s="8" t="s">
        <v>65</v>
      </c>
      <c r="E3" s="8" t="s">
        <v>48</v>
      </c>
      <c r="F3" s="8"/>
      <c r="G3" t="s">
        <v>67</v>
      </c>
    </row>
    <row r="4" spans="1:7" x14ac:dyDescent="0.35">
      <c r="C4" s="8">
        <v>2</v>
      </c>
      <c r="D4" s="8" t="s">
        <v>65</v>
      </c>
      <c r="E4" s="8" t="s">
        <v>49</v>
      </c>
      <c r="F4" s="8"/>
      <c r="G4" t="s">
        <v>67</v>
      </c>
    </row>
    <row r="5" spans="1:7" x14ac:dyDescent="0.35">
      <c r="C5" s="8">
        <v>3</v>
      </c>
      <c r="D5" s="8" t="s">
        <v>65</v>
      </c>
      <c r="E5" s="8" t="s">
        <v>50</v>
      </c>
      <c r="F5" s="8"/>
      <c r="G5" t="s">
        <v>68</v>
      </c>
    </row>
    <row r="6" spans="1:7" x14ac:dyDescent="0.35">
      <c r="C6" s="8">
        <v>4</v>
      </c>
      <c r="D6" s="8" t="s">
        <v>65</v>
      </c>
      <c r="E6" s="8" t="s">
        <v>51</v>
      </c>
      <c r="F6" s="8"/>
      <c r="G6" t="s">
        <v>67</v>
      </c>
    </row>
    <row r="7" spans="1:7" x14ac:dyDescent="0.35">
      <c r="C7" s="9">
        <v>5</v>
      </c>
      <c r="D7" s="9" t="s">
        <v>66</v>
      </c>
      <c r="E7" s="9" t="s">
        <v>52</v>
      </c>
      <c r="F7" s="9"/>
      <c r="G7" t="s">
        <v>89</v>
      </c>
    </row>
    <row r="8" spans="1:7" x14ac:dyDescent="0.35">
      <c r="C8" s="9">
        <v>6</v>
      </c>
      <c r="D8" s="9" t="s">
        <v>66</v>
      </c>
      <c r="E8" s="9" t="s">
        <v>53</v>
      </c>
      <c r="F8" s="9"/>
      <c r="G8" t="s">
        <v>89</v>
      </c>
    </row>
    <row r="9" spans="1:7" x14ac:dyDescent="0.35">
      <c r="C9" s="9">
        <v>7</v>
      </c>
      <c r="D9" s="9" t="s">
        <v>66</v>
      </c>
      <c r="E9" s="9" t="s">
        <v>64</v>
      </c>
      <c r="F9" s="9"/>
      <c r="G9" t="s">
        <v>89</v>
      </c>
    </row>
    <row r="10" spans="1:7" x14ac:dyDescent="0.35">
      <c r="C10" s="9">
        <v>8</v>
      </c>
      <c r="D10" s="9" t="s">
        <v>66</v>
      </c>
      <c r="E10" s="9" t="s">
        <v>54</v>
      </c>
      <c r="F10" s="9"/>
      <c r="G10" t="s">
        <v>89</v>
      </c>
    </row>
    <row r="11" spans="1:7" x14ac:dyDescent="0.35">
      <c r="C11" s="9">
        <v>9</v>
      </c>
      <c r="D11" s="9" t="s">
        <v>66</v>
      </c>
      <c r="E11" s="9" t="s">
        <v>58</v>
      </c>
      <c r="F11" s="9"/>
      <c r="G11" t="s">
        <v>89</v>
      </c>
    </row>
    <row r="12" spans="1:7" x14ac:dyDescent="0.35">
      <c r="C12" s="9">
        <v>10</v>
      </c>
      <c r="D12" s="9" t="s">
        <v>66</v>
      </c>
      <c r="E12" s="9" t="s">
        <v>55</v>
      </c>
      <c r="F12" s="9"/>
      <c r="G12" t="s">
        <v>89</v>
      </c>
    </row>
    <row r="13" spans="1:7" x14ac:dyDescent="0.35">
      <c r="C13" s="9">
        <v>11</v>
      </c>
      <c r="D13" s="9" t="s">
        <v>66</v>
      </c>
      <c r="E13" s="9" t="s">
        <v>56</v>
      </c>
      <c r="F13" s="9"/>
      <c r="G13" t="s">
        <v>89</v>
      </c>
    </row>
    <row r="14" spans="1:7" x14ac:dyDescent="0.35">
      <c r="C14" s="9">
        <v>12</v>
      </c>
      <c r="D14" s="9" t="s">
        <v>66</v>
      </c>
      <c r="E14" s="9" t="s">
        <v>59</v>
      </c>
      <c r="F14" s="9"/>
      <c r="G14"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95D3-5376-41DB-9558-B569DDEBE32A}">
  <dimension ref="A1:D45"/>
  <sheetViews>
    <sheetView workbookViewId="0"/>
  </sheetViews>
  <sheetFormatPr defaultRowHeight="14.5" x14ac:dyDescent="0.35"/>
  <cols>
    <col min="4" max="4" width="104.1796875" customWidth="1"/>
  </cols>
  <sheetData>
    <row r="1" spans="1:4" x14ac:dyDescent="0.35">
      <c r="A1" t="s">
        <v>0</v>
      </c>
    </row>
    <row r="2" spans="1:4" x14ac:dyDescent="0.35">
      <c r="B2" s="8" t="s">
        <v>88</v>
      </c>
      <c r="C2" s="8"/>
      <c r="D2" s="8"/>
    </row>
    <row r="3" spans="1:4" x14ac:dyDescent="0.35">
      <c r="B3" s="8"/>
      <c r="C3" s="8">
        <v>1</v>
      </c>
      <c r="D3" s="8" t="s">
        <v>20</v>
      </c>
    </row>
    <row r="4" spans="1:4" x14ac:dyDescent="0.35">
      <c r="B4" s="8"/>
      <c r="C4" s="8">
        <f>C3+1</f>
        <v>2</v>
      </c>
      <c r="D4" s="8" t="s">
        <v>21</v>
      </c>
    </row>
    <row r="5" spans="1:4" x14ac:dyDescent="0.35">
      <c r="B5" s="8"/>
      <c r="C5" s="8">
        <f t="shared" ref="C5:C45" si="0">C4+1</f>
        <v>3</v>
      </c>
      <c r="D5" s="8" t="s">
        <v>43</v>
      </c>
    </row>
    <row r="6" spans="1:4" x14ac:dyDescent="0.35">
      <c r="B6" s="8"/>
      <c r="C6" s="8">
        <f t="shared" si="0"/>
        <v>4</v>
      </c>
      <c r="D6" s="8" t="s">
        <v>38</v>
      </c>
    </row>
    <row r="7" spans="1:4" x14ac:dyDescent="0.35">
      <c r="B7" s="8"/>
      <c r="C7" s="8">
        <f t="shared" si="0"/>
        <v>5</v>
      </c>
      <c r="D7" s="8" t="s">
        <v>26</v>
      </c>
    </row>
    <row r="8" spans="1:4" x14ac:dyDescent="0.35">
      <c r="B8" s="8"/>
      <c r="C8" s="8">
        <f t="shared" si="0"/>
        <v>6</v>
      </c>
      <c r="D8" s="8" t="s">
        <v>39</v>
      </c>
    </row>
    <row r="9" spans="1:4" x14ac:dyDescent="0.35">
      <c r="B9" s="8"/>
      <c r="C9" s="8">
        <f t="shared" si="0"/>
        <v>7</v>
      </c>
      <c r="D9" s="8" t="s">
        <v>28</v>
      </c>
    </row>
    <row r="10" spans="1:4" x14ac:dyDescent="0.35">
      <c r="B10" s="8"/>
      <c r="C10" s="8">
        <f t="shared" si="0"/>
        <v>8</v>
      </c>
      <c r="D10" s="8" t="s">
        <v>27</v>
      </c>
    </row>
    <row r="11" spans="1:4" x14ac:dyDescent="0.35">
      <c r="B11" s="8"/>
      <c r="C11" s="8">
        <f t="shared" si="0"/>
        <v>9</v>
      </c>
      <c r="D11" s="8" t="s">
        <v>19</v>
      </c>
    </row>
    <row r="12" spans="1:4" x14ac:dyDescent="0.35">
      <c r="B12" s="8"/>
      <c r="C12" s="8">
        <f t="shared" si="0"/>
        <v>10</v>
      </c>
      <c r="D12" s="8" t="s">
        <v>29</v>
      </c>
    </row>
    <row r="13" spans="1:4" x14ac:dyDescent="0.35">
      <c r="B13" s="8"/>
      <c r="C13" s="8">
        <f t="shared" si="0"/>
        <v>11</v>
      </c>
      <c r="D13" s="8" t="s">
        <v>44</v>
      </c>
    </row>
    <row r="14" spans="1:4" x14ac:dyDescent="0.35">
      <c r="B14" s="8"/>
      <c r="C14" s="8">
        <f t="shared" si="0"/>
        <v>12</v>
      </c>
      <c r="D14" s="8" t="s">
        <v>60</v>
      </c>
    </row>
    <row r="15" spans="1:4" x14ac:dyDescent="0.35">
      <c r="B15" s="8"/>
      <c r="C15" s="8">
        <f t="shared" si="0"/>
        <v>13</v>
      </c>
      <c r="D15" s="8" t="s">
        <v>61</v>
      </c>
    </row>
    <row r="16" spans="1:4" x14ac:dyDescent="0.35">
      <c r="B16" s="8"/>
      <c r="C16" s="8">
        <f t="shared" si="0"/>
        <v>14</v>
      </c>
      <c r="D16" s="8" t="s">
        <v>14</v>
      </c>
    </row>
    <row r="17" spans="2:4" x14ac:dyDescent="0.35">
      <c r="B17" s="8"/>
      <c r="C17" s="8">
        <f t="shared" si="0"/>
        <v>15</v>
      </c>
      <c r="D17" s="8" t="s">
        <v>42</v>
      </c>
    </row>
    <row r="18" spans="2:4" x14ac:dyDescent="0.35">
      <c r="B18" s="8"/>
      <c r="C18" s="8">
        <f t="shared" si="0"/>
        <v>16</v>
      </c>
      <c r="D18" s="8" t="s">
        <v>47</v>
      </c>
    </row>
    <row r="19" spans="2:4" x14ac:dyDescent="0.35">
      <c r="B19" s="8"/>
      <c r="C19" s="8">
        <f t="shared" si="0"/>
        <v>17</v>
      </c>
      <c r="D19" s="8" t="s">
        <v>30</v>
      </c>
    </row>
    <row r="20" spans="2:4" x14ac:dyDescent="0.35">
      <c r="B20" s="8"/>
      <c r="C20" s="8">
        <f t="shared" si="0"/>
        <v>18</v>
      </c>
      <c r="D20" s="8" t="s">
        <v>31</v>
      </c>
    </row>
    <row r="21" spans="2:4" x14ac:dyDescent="0.35">
      <c r="B21" s="8"/>
      <c r="C21" s="8">
        <f t="shared" si="0"/>
        <v>19</v>
      </c>
      <c r="D21" s="8" t="s">
        <v>34</v>
      </c>
    </row>
    <row r="22" spans="2:4" x14ac:dyDescent="0.35">
      <c r="B22" s="8"/>
      <c r="C22" s="8">
        <f t="shared" si="0"/>
        <v>20</v>
      </c>
      <c r="D22" s="8" t="s">
        <v>37</v>
      </c>
    </row>
    <row r="23" spans="2:4" x14ac:dyDescent="0.35">
      <c r="B23" s="8"/>
      <c r="C23" s="8">
        <f t="shared" si="0"/>
        <v>21</v>
      </c>
      <c r="D23" s="8" t="s">
        <v>11</v>
      </c>
    </row>
    <row r="24" spans="2:4" x14ac:dyDescent="0.35">
      <c r="B24" s="8"/>
      <c r="C24" s="8">
        <f t="shared" si="0"/>
        <v>22</v>
      </c>
      <c r="D24" s="8" t="s">
        <v>36</v>
      </c>
    </row>
    <row r="25" spans="2:4" x14ac:dyDescent="0.35">
      <c r="B25" s="8"/>
      <c r="C25" s="8">
        <f t="shared" si="0"/>
        <v>23</v>
      </c>
      <c r="D25" s="8" t="s">
        <v>35</v>
      </c>
    </row>
    <row r="26" spans="2:4" x14ac:dyDescent="0.35">
      <c r="B26" s="8"/>
      <c r="C26" s="8">
        <f t="shared" si="0"/>
        <v>24</v>
      </c>
      <c r="D26" s="8" t="s">
        <v>33</v>
      </c>
    </row>
    <row r="27" spans="2:4" x14ac:dyDescent="0.35">
      <c r="B27" s="8"/>
      <c r="C27" s="8">
        <f t="shared" si="0"/>
        <v>25</v>
      </c>
      <c r="D27" s="8" t="s">
        <v>15</v>
      </c>
    </row>
    <row r="28" spans="2:4" x14ac:dyDescent="0.35">
      <c r="B28" s="8"/>
      <c r="C28" s="8">
        <f t="shared" si="0"/>
        <v>26</v>
      </c>
      <c r="D28" s="8" t="s">
        <v>16</v>
      </c>
    </row>
    <row r="29" spans="2:4" x14ac:dyDescent="0.35">
      <c r="B29" s="8"/>
      <c r="C29" s="8">
        <f t="shared" si="0"/>
        <v>27</v>
      </c>
      <c r="D29" s="8" t="s">
        <v>12</v>
      </c>
    </row>
    <row r="30" spans="2:4" x14ac:dyDescent="0.35">
      <c r="B30" s="8"/>
      <c r="C30" s="8">
        <f t="shared" si="0"/>
        <v>28</v>
      </c>
      <c r="D30" s="8" t="s">
        <v>13</v>
      </c>
    </row>
    <row r="31" spans="2:4" x14ac:dyDescent="0.35">
      <c r="B31" s="8"/>
      <c r="C31" s="8">
        <f t="shared" si="0"/>
        <v>29</v>
      </c>
      <c r="D31" s="8" t="s">
        <v>32</v>
      </c>
    </row>
    <row r="32" spans="2:4" x14ac:dyDescent="0.35">
      <c r="B32" s="8"/>
      <c r="C32" s="8">
        <f t="shared" si="0"/>
        <v>30</v>
      </c>
      <c r="D32" s="8" t="s">
        <v>17</v>
      </c>
    </row>
    <row r="33" spans="2:4" x14ac:dyDescent="0.35">
      <c r="B33" s="8"/>
      <c r="C33" s="8">
        <f t="shared" si="0"/>
        <v>31</v>
      </c>
      <c r="D33" s="8" t="s">
        <v>40</v>
      </c>
    </row>
    <row r="34" spans="2:4" x14ac:dyDescent="0.35">
      <c r="B34" s="8"/>
      <c r="C34" s="8">
        <f t="shared" si="0"/>
        <v>32</v>
      </c>
      <c r="D34" s="8" t="s">
        <v>63</v>
      </c>
    </row>
    <row r="35" spans="2:4" x14ac:dyDescent="0.35">
      <c r="B35" s="8"/>
      <c r="C35" s="8">
        <f t="shared" si="0"/>
        <v>33</v>
      </c>
      <c r="D35" s="8" t="s">
        <v>62</v>
      </c>
    </row>
    <row r="36" spans="2:4" x14ac:dyDescent="0.35">
      <c r="B36" s="8"/>
      <c r="C36" s="8">
        <f t="shared" si="0"/>
        <v>34</v>
      </c>
      <c r="D36" s="8" t="s">
        <v>22</v>
      </c>
    </row>
    <row r="37" spans="2:4" x14ac:dyDescent="0.35">
      <c r="B37" s="8"/>
      <c r="C37" s="8">
        <f t="shared" si="0"/>
        <v>35</v>
      </c>
      <c r="D37" s="8" t="s">
        <v>45</v>
      </c>
    </row>
    <row r="38" spans="2:4" x14ac:dyDescent="0.35">
      <c r="B38" s="8"/>
      <c r="C38" s="8">
        <f t="shared" si="0"/>
        <v>36</v>
      </c>
      <c r="D38" s="8" t="s">
        <v>46</v>
      </c>
    </row>
    <row r="39" spans="2:4" x14ac:dyDescent="0.35">
      <c r="B39" s="8"/>
      <c r="C39" s="8">
        <f t="shared" si="0"/>
        <v>37</v>
      </c>
      <c r="D39" s="8" t="s">
        <v>25</v>
      </c>
    </row>
    <row r="40" spans="2:4" x14ac:dyDescent="0.35">
      <c r="B40" s="8"/>
      <c r="C40" s="8">
        <v>38</v>
      </c>
      <c r="D40" s="8" t="s">
        <v>104</v>
      </c>
    </row>
    <row r="41" spans="2:4" x14ac:dyDescent="0.35">
      <c r="B41" s="8"/>
      <c r="C41" s="8">
        <v>39</v>
      </c>
      <c r="D41" s="8" t="s">
        <v>23</v>
      </c>
    </row>
    <row r="42" spans="2:4" x14ac:dyDescent="0.35">
      <c r="B42" s="8"/>
      <c r="C42" s="8">
        <f t="shared" si="0"/>
        <v>40</v>
      </c>
      <c r="D42" s="8" t="s">
        <v>24</v>
      </c>
    </row>
    <row r="43" spans="2:4" x14ac:dyDescent="0.35">
      <c r="B43" s="8"/>
      <c r="C43" s="8">
        <f t="shared" si="0"/>
        <v>41</v>
      </c>
      <c r="D43" s="8" t="s">
        <v>41</v>
      </c>
    </row>
    <row r="44" spans="2:4" x14ac:dyDescent="0.35">
      <c r="B44" s="8"/>
      <c r="C44" s="8">
        <f t="shared" si="0"/>
        <v>42</v>
      </c>
      <c r="D44" s="8" t="s">
        <v>57</v>
      </c>
    </row>
    <row r="45" spans="2:4" x14ac:dyDescent="0.35">
      <c r="B45" s="8"/>
      <c r="C45" s="8">
        <f t="shared" si="0"/>
        <v>43</v>
      </c>
      <c r="D45" s="8" t="s">
        <v>18</v>
      </c>
    </row>
  </sheetData>
  <sortState xmlns:xlrd2="http://schemas.microsoft.com/office/spreadsheetml/2017/richdata2" ref="D3:D47">
    <sortCondition ref="D27:D47"/>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55C93-F4AD-42AB-8779-6ABDA3718DF7}">
  <dimension ref="A1:J9"/>
  <sheetViews>
    <sheetView workbookViewId="0"/>
  </sheetViews>
  <sheetFormatPr defaultRowHeight="14.5" x14ac:dyDescent="0.35"/>
  <cols>
    <col min="10" max="10" width="10.90625" customWidth="1"/>
  </cols>
  <sheetData>
    <row r="1" spans="1:10" x14ac:dyDescent="0.35">
      <c r="A1" t="s">
        <v>0</v>
      </c>
    </row>
    <row r="3" spans="1:10" x14ac:dyDescent="0.35">
      <c r="C3" t="s">
        <v>103</v>
      </c>
    </row>
    <row r="5" spans="1:10" x14ac:dyDescent="0.35">
      <c r="C5" s="8">
        <v>1</v>
      </c>
      <c r="D5" s="8" t="s">
        <v>19</v>
      </c>
      <c r="E5" s="8"/>
      <c r="F5" s="8"/>
      <c r="G5" s="8"/>
      <c r="H5" s="8"/>
      <c r="I5" s="8"/>
      <c r="J5" s="8"/>
    </row>
    <row r="6" spans="1:10" x14ac:dyDescent="0.35">
      <c r="C6" s="8">
        <f>C5+1</f>
        <v>2</v>
      </c>
      <c r="D6" s="8" t="s">
        <v>11</v>
      </c>
      <c r="E6" s="8"/>
      <c r="F6" s="8"/>
      <c r="G6" s="8"/>
      <c r="H6" s="8"/>
      <c r="I6" s="8"/>
      <c r="J6" s="8"/>
    </row>
    <row r="7" spans="1:10" x14ac:dyDescent="0.35">
      <c r="C7" s="8">
        <f t="shared" ref="C7:C9" si="0">C6+1</f>
        <v>3</v>
      </c>
      <c r="D7" s="8" t="s">
        <v>17</v>
      </c>
      <c r="E7" s="8"/>
      <c r="F7" s="8"/>
      <c r="G7" s="8"/>
      <c r="H7" s="8"/>
      <c r="I7" s="8"/>
      <c r="J7" s="8"/>
    </row>
    <row r="8" spans="1:10" x14ac:dyDescent="0.35">
      <c r="C8" s="8">
        <f t="shared" si="0"/>
        <v>4</v>
      </c>
      <c r="D8" s="8" t="s">
        <v>104</v>
      </c>
      <c r="E8" s="8"/>
      <c r="F8" s="8"/>
      <c r="G8" s="8"/>
      <c r="H8" s="8"/>
      <c r="I8" s="8"/>
      <c r="J8" s="8"/>
    </row>
    <row r="9" spans="1:10" x14ac:dyDescent="0.35">
      <c r="C9" s="8">
        <f t="shared" si="0"/>
        <v>5</v>
      </c>
      <c r="D9" s="8" t="s">
        <v>18</v>
      </c>
      <c r="E9" s="8"/>
      <c r="F9" s="8"/>
      <c r="G9" s="8"/>
      <c r="H9" s="8"/>
      <c r="I9" s="8"/>
      <c r="J9" s="8"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8</vt:i4>
      </vt:variant>
    </vt:vector>
  </HeadingPairs>
  <TitlesOfParts>
    <vt:vector size="8" baseType="lpstr">
      <vt:lpstr>cover</vt:lpstr>
      <vt:lpstr>f1_f3</vt:lpstr>
      <vt:lpstr>f2</vt:lpstr>
      <vt:lpstr>f4_5_6</vt:lpstr>
      <vt:lpstr>f7</vt:lpstr>
      <vt:lpstr>a1</vt:lpstr>
      <vt:lpstr>a2</vt:lpstr>
      <vt:lpstr>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CRCB</dc:creator>
  <cp:lastModifiedBy>István János Tóth</cp:lastModifiedBy>
  <dcterms:created xsi:type="dcterms:W3CDTF">2021-04-02T21:59:36Z</dcterms:created>
  <dcterms:modified xsi:type="dcterms:W3CDTF">2021-11-23T01:34:17Z</dcterms:modified>
</cp:coreProperties>
</file>