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7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thst\123\crcb\1_munka\2022_hpp_0521\analysis\"/>
    </mc:Choice>
  </mc:AlternateContent>
  <xr:revisionPtr revIDLastSave="0" documentId="13_ncr:1_{F6F10B88-17E6-4E6F-8AE6-A31D8118D8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" sheetId="1" r:id="rId1"/>
    <sheet name="w1" sheetId="2" r:id="rId2"/>
    <sheet name="t1" sheetId="3" r:id="rId3"/>
    <sheet name="f1" sheetId="9" r:id="rId4"/>
    <sheet name="f2_1" sheetId="7" r:id="rId5"/>
    <sheet name="f2_2" sheetId="8" r:id="rId6"/>
    <sheet name="f3_1" sheetId="4" r:id="rId7"/>
    <sheet name="f3_2" sheetId="6" r:id="rId8"/>
    <sheet name="t4" sheetId="5" r:id="rId9"/>
    <sheet name="dataset_description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0" i="9" l="1"/>
  <c r="J50" i="9"/>
  <c r="K48" i="9"/>
  <c r="J48" i="9"/>
  <c r="K47" i="9"/>
  <c r="J47" i="9"/>
  <c r="K46" i="9"/>
  <c r="J46" i="9"/>
  <c r="K45" i="9"/>
  <c r="J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24" i="9" l="1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J24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E30" i="5" l="1"/>
  <c r="E29" i="5"/>
  <c r="E28" i="5"/>
  <c r="E27" i="5"/>
  <c r="E26" i="5"/>
  <c r="E2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H28" i="5" l="1"/>
  <c r="H29" i="5"/>
  <c r="H26" i="5"/>
  <c r="H27" i="5"/>
  <c r="E31" i="5"/>
  <c r="H30" i="5"/>
  <c r="G31" i="5"/>
  <c r="F18" i="5"/>
  <c r="F19" i="5"/>
  <c r="F9" i="5"/>
  <c r="F10" i="5"/>
  <c r="F11" i="5"/>
  <c r="F12" i="5"/>
  <c r="F14" i="5"/>
  <c r="F15" i="5"/>
  <c r="F8" i="5"/>
  <c r="F17" i="5"/>
  <c r="F13" i="5"/>
  <c r="E20" i="5"/>
  <c r="F16" i="5"/>
  <c r="F7" i="5"/>
  <c r="F31" i="6"/>
  <c r="J32" i="6"/>
  <c r="I32" i="6"/>
  <c r="F32" i="6"/>
  <c r="E32" i="6"/>
  <c r="J31" i="6"/>
  <c r="I31" i="6"/>
  <c r="E31" i="6"/>
  <c r="G31" i="6" s="1"/>
  <c r="J32" i="4"/>
  <c r="K32" i="4" s="1"/>
  <c r="J31" i="4"/>
  <c r="K31" i="4" s="1"/>
  <c r="I32" i="4"/>
  <c r="I31" i="4"/>
  <c r="F32" i="4"/>
  <c r="G32" i="4" s="1"/>
  <c r="F31" i="4"/>
  <c r="G31" i="4" s="1"/>
  <c r="E32" i="4"/>
  <c r="E31" i="4"/>
  <c r="K31" i="6" l="1"/>
  <c r="F31" i="5"/>
  <c r="H31" i="5" s="1"/>
  <c r="H25" i="5"/>
  <c r="G32" i="6"/>
  <c r="K32" i="6"/>
  <c r="R7" i="8"/>
  <c r="R25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Q25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P25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O25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J52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I52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G20" i="5"/>
  <c r="F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P25" i="6"/>
  <c r="O25" i="6"/>
  <c r="P23" i="6"/>
  <c r="O23" i="6"/>
  <c r="P22" i="6"/>
  <c r="O22" i="6"/>
  <c r="P21" i="6"/>
  <c r="O21" i="6"/>
  <c r="P20" i="6"/>
  <c r="O20" i="6"/>
  <c r="P19" i="6"/>
  <c r="O19" i="6"/>
  <c r="P18" i="6"/>
  <c r="O18" i="6"/>
  <c r="P17" i="6"/>
  <c r="O17" i="6"/>
  <c r="P16" i="6"/>
  <c r="O16" i="6"/>
  <c r="P15" i="6"/>
  <c r="O15" i="6"/>
  <c r="P14" i="6"/>
  <c r="O14" i="6"/>
  <c r="P13" i="6"/>
  <c r="O13" i="6"/>
  <c r="P12" i="6"/>
  <c r="O12" i="6"/>
  <c r="P11" i="6"/>
  <c r="O11" i="6"/>
  <c r="P10" i="6"/>
  <c r="O10" i="6"/>
  <c r="P9" i="6"/>
  <c r="O9" i="6"/>
  <c r="P8" i="6"/>
  <c r="O8" i="6"/>
  <c r="P7" i="6"/>
  <c r="O7" i="6"/>
  <c r="P25" i="4"/>
  <c r="O25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9" i="4"/>
  <c r="O9" i="4"/>
  <c r="P8" i="4"/>
  <c r="O8" i="4"/>
  <c r="P7" i="4"/>
  <c r="O7" i="4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H20" i="5" l="1"/>
</calcChain>
</file>

<file path=xl/sharedStrings.xml><?xml version="1.0" encoding="utf-8"?>
<sst xmlns="http://schemas.openxmlformats.org/spreadsheetml/2006/main" count="311" uniqueCount="147">
  <si>
    <t>crcb</t>
  </si>
  <si>
    <t>company name [owner/front with political ties]</t>
  </si>
  <si>
    <t>Total</t>
  </si>
  <si>
    <t>4iG ltd.  [Lőrinc Mészáros (since 2019)]</t>
  </si>
  <si>
    <t>CLH Hűtés- és Klímatechnikai ltd. [Lőrinc Mészáros, László Szijj, Károly Varga (from June 2015 to September 2018), Attila Paár (from September 2018)]</t>
  </si>
  <si>
    <t>Euro General ltd. [Lőrinc Mészáros and his family (since March 2015)]</t>
  </si>
  <si>
    <t>Europublicity ltd. [Lajos Simicska (2011-2019), Lőrinc Mészáros (2019-2020)]</t>
  </si>
  <si>
    <t>Fejér B.A.L. ltd. [Lőrinc Mészáros and his family]</t>
  </si>
  <si>
    <t>Mediaworks ltd. [Lőrinc Mészáros (since 2017)]</t>
  </si>
  <si>
    <t>Mészáros és Mészáros ltd. [Lőrinc Mészáros]</t>
  </si>
  <si>
    <t>Publimont ltd. [Lajos Simicska (2011-2019), Lőrinc Mészáros (2019-2020)]</t>
  </si>
  <si>
    <t>R-Kord ltd. [Lőrinc Mészáros]</t>
  </si>
  <si>
    <t>V-Híd ltd. [Lőrinc Mészáros and Zsolt Homlok (since 2018)]</t>
  </si>
  <si>
    <t>Vivienvíz ltd. [Lőrinc Mészáros]</t>
  </si>
  <si>
    <t>ZAEV ltd. [Lőrinc Mészáros (since 2019)]</t>
  </si>
  <si>
    <t>Market Építő ltd. [István Garancsi]</t>
  </si>
  <si>
    <t>Market Épületszervíz ltd. [István Garancsi]</t>
  </si>
  <si>
    <t>MET Magyarország ltd. [István Garancsi]</t>
  </si>
  <si>
    <t>Mobil Adat ltd. [István  Garancsi]</t>
  </si>
  <si>
    <t>Visual Europe ltd. [István Garancsi]</t>
  </si>
  <si>
    <t>Elios ltd. [István Tiborcz, son-in-law of Viktor Orbán]</t>
  </si>
  <si>
    <t>PBE Energiamenedzsment ltd. [István Tiborcz and Endre Hamar]</t>
  </si>
  <si>
    <t>PBE Epitő ltd. [István Tiborcz and Attila Paár]</t>
  </si>
  <si>
    <t>E-OS Energiakereskedő ltd. [Lajos Simicska (2011-2018)]</t>
  </si>
  <si>
    <t>Közgép ltd. [Lajos Simicska (2011-2019), László Szíjj (since 2020)]</t>
  </si>
  <si>
    <t>Közgéphídkorr ltd. [Lajos Simicska (2011-2018)]</t>
  </si>
  <si>
    <t>Mahir Cityposter kft. [Lajos Simicska (2011-2018)]</t>
  </si>
  <si>
    <t>Mahir Kiallítás kft. [Lajos Simicska (2011-2018)]</t>
  </si>
  <si>
    <t>Nemzeti Lapkiadó ltd. [Lajos Simicska (2011-2018)]</t>
  </si>
  <si>
    <t>Lounge Design ltd. [Gyula Balásy]</t>
  </si>
  <si>
    <t>New Land Media ltd. [Gyula Balásy]</t>
  </si>
  <si>
    <t>Network 360 ltd. [Csaba Csetényi]</t>
  </si>
  <si>
    <t>Sistrade ltd. [Endre Hamar]</t>
  </si>
  <si>
    <t>EUPRO Projektmenedzsment ltd. [Endre Hamar]</t>
  </si>
  <si>
    <t>Homlok Építő ltd. [Zsolt Homlok, son-in-law of Lőrinc Mészáros]</t>
  </si>
  <si>
    <t>Vasútvill ltd. [Zsolt Homlok, son-in-law of Lőrinc Mészáros]</t>
  </si>
  <si>
    <t>West Hungária Bau ltd. [Attila Paár]</t>
  </si>
  <si>
    <t>Magyar Epítő ltd. [Laszlo Szijj (from 2015 to June 2017) Attila Paár (since June 2017)]</t>
  </si>
  <si>
    <t>Duna Aszfalt ltd. [László Szíjj]</t>
  </si>
  <si>
    <t>Hódút ltd. [Károly Varga and László Szíjj]</t>
  </si>
  <si>
    <t>Vakond Via ltd. [Károly Varga and László Szíjj]</t>
  </si>
  <si>
    <t>Vakond ltd. [Károly Varga and László Szíjj]</t>
  </si>
  <si>
    <t>Magyar Vakond ltd. [Károly Varga and László Szíjj]</t>
  </si>
  <si>
    <t>Trinity International Communications ltd. [Tibor Kuna]</t>
  </si>
  <si>
    <t>Young &amp; Partners ltd. [Tibor Kuna]</t>
  </si>
  <si>
    <t>year</t>
  </si>
  <si>
    <t>sum</t>
  </si>
  <si>
    <t>N</t>
  </si>
  <si>
    <t>without framework agreements</t>
  </si>
  <si>
    <t>with framework agreements</t>
  </si>
  <si>
    <t>net contract value by year, billion HUF</t>
  </si>
  <si>
    <t>contract won by mgts_plus companies alone or in consortium</t>
  </si>
  <si>
    <t>%</t>
  </si>
  <si>
    <t>number of contracts where a bid has been submitted by at least one mgts_plus company</t>
  </si>
  <si>
    <t>number of contracts won</t>
  </si>
  <si>
    <t xml:space="preserve">number of applicatons lost </t>
  </si>
  <si>
    <t>mgts_plus: odds of winning</t>
  </si>
  <si>
    <t>The list of companies close the SNC (mgts_plus companies)</t>
  </si>
  <si>
    <t>net contract value by year, only EU funded contracts, billion HUF</t>
  </si>
  <si>
    <t>contract won by mgts_plus companies alone or in consortium, only EU funded projects, billion HUF</t>
  </si>
  <si>
    <t>without framework agreements, only EU funded contracts</t>
  </si>
  <si>
    <t>with framework agreements, only EU funded contracts</t>
  </si>
  <si>
    <t>mean</t>
  </si>
  <si>
    <t>sb=1 if eu==1</t>
  </si>
  <si>
    <t>EU funds</t>
  </si>
  <si>
    <t>Hungarian taxpayers</t>
  </si>
  <si>
    <t>corruption risk in EU funded and domestic funded contracts, without framework agreements</t>
  </si>
  <si>
    <t>corruption risk in EU funded and domestic funded contracts, with framework agreements</t>
  </si>
  <si>
    <t>sb=1 if eu==0</t>
  </si>
  <si>
    <t>control of corruption risk in EU funded and domestic funded contracts, without framework agreements, more than three bidders</t>
  </si>
  <si>
    <t>control of corruption risk in EU funded and domestic funded contracts, with framework agreements, more than three bidders</t>
  </si>
  <si>
    <t>share of crony companies, %, without framework agreements</t>
  </si>
  <si>
    <t>share of crony companies, % with framework agreements</t>
  </si>
  <si>
    <t>share of crony companies, % without framework agreements, EU funds</t>
  </si>
  <si>
    <t>share of crony companies, % with framework agreements, EU funds</t>
  </si>
  <si>
    <t>odds of winning of crony companies (the mgts_plus group)</t>
  </si>
  <si>
    <t>mttb==1</t>
  </si>
  <si>
    <t xml:space="preserve">Corruption risk and the crony system in Hungary </t>
  </si>
  <si>
    <t>All contracts, total net contract value</t>
  </si>
  <si>
    <t>median odds in a competitive market</t>
  </si>
  <si>
    <t>SNC: System of National Cooperation (the self-naming of the Orban regime)</t>
  </si>
  <si>
    <t>mttb=1 if eu==1</t>
  </si>
  <si>
    <t>mttb=1 if eu==0</t>
  </si>
  <si>
    <t>from 2009  to 2021</t>
  </si>
  <si>
    <t>control of corruption risk</t>
  </si>
  <si>
    <t>mgts_plus</t>
  </si>
  <si>
    <t>2005-2010</t>
  </si>
  <si>
    <t>2011-2021</t>
  </si>
  <si>
    <t>without framework argeement</t>
  </si>
  <si>
    <t>with framework argeement</t>
  </si>
  <si>
    <t>mgts_plus, without framework agreements, %</t>
  </si>
  <si>
    <t>mgts_plus, with framework agreements, %</t>
  </si>
  <si>
    <t>mgts_plus==1</t>
  </si>
  <si>
    <t>mgts_plus_b==1</t>
  </si>
  <si>
    <t>tenders won by Orban's cronies</t>
  </si>
  <si>
    <t>number of applications by Orban's cronies</t>
  </si>
  <si>
    <t>insuffisent and missing data</t>
  </si>
  <si>
    <t>all contracts</t>
  </si>
  <si>
    <t>only EU funded contracts</t>
  </si>
  <si>
    <t>2009_10</t>
  </si>
  <si>
    <t>2011_12</t>
  </si>
  <si>
    <t>2013_14</t>
  </si>
  <si>
    <t>2015_16</t>
  </si>
  <si>
    <t>2017_18</t>
  </si>
  <si>
    <t>2019_21</t>
  </si>
  <si>
    <t>all contracts without framework agreements</t>
  </si>
  <si>
    <t>only EU funded contracts without framework agreements</t>
  </si>
  <si>
    <t>A brief analysis of EU funded contracts in Hungarian public procurement 2005-2021</t>
  </si>
  <si>
    <t>eu==1</t>
  </si>
  <si>
    <t>good</t>
  </si>
  <si>
    <t>goodfw</t>
  </si>
  <si>
    <t>March 7, 2022</t>
  </si>
  <si>
    <t>name</t>
  </si>
  <si>
    <t>description</t>
  </si>
  <si>
    <t>values</t>
  </si>
  <si>
    <t>[0,1] if good==1, the dataset contains all contracts including framework agreements</t>
  </si>
  <si>
    <t>filter variable</t>
  </si>
  <si>
    <t>[0,1] if goodfw==1, the dataset contains contracts only without framework agreements</t>
  </si>
  <si>
    <t>year of contract</t>
  </si>
  <si>
    <t>sb</t>
  </si>
  <si>
    <t>single bidder</t>
  </si>
  <si>
    <t>mttb</t>
  </si>
  <si>
    <t>more than three bidders</t>
  </si>
  <si>
    <t>[0,1] if sb==1, there is only one bidder; if sb==0, there are more than one bidder</t>
  </si>
  <si>
    <t>[0,1] if mttb==1, there are more than three bidders; if mttb==0, there are only 1, 2, or 3 bidders</t>
  </si>
  <si>
    <t>eu</t>
  </si>
  <si>
    <t>EU funding</t>
  </si>
  <si>
    <t>[0,1] if eu==1, the contract financed by the EU; if eu==0, the contract financed by Hungarian taxpayers</t>
  </si>
  <si>
    <t>ncv_mrd</t>
  </si>
  <si>
    <t>net contract value</t>
  </si>
  <si>
    <t>crony company</t>
  </si>
  <si>
    <t>url</t>
  </si>
  <si>
    <t xml:space="preserve">the link of the contract </t>
  </si>
  <si>
    <t>the link of the contract at the website of Hungarian Public Procurement Authority</t>
  </si>
  <si>
    <t>the name of dataset:</t>
  </si>
  <si>
    <t>number of records</t>
  </si>
  <si>
    <t xml:space="preserve"> 276,452 </t>
  </si>
  <si>
    <t>number of fields (variables)</t>
  </si>
  <si>
    <t xml:space="preserve"> </t>
  </si>
  <si>
    <t>Tóth, I. J. and Hajdu, M. 2022, Cronyism in the Orbán Regime: An empirical analysis of public tenders 2005-2021. In Maria Csanádi, Márton Gerő, Miklós Hajdu, Imre Kovach, Mihály Laki, István János Tóth: Dynamics of an Authoritarian System. Hungary, 2010–2021. Budapest: CEU Press (under publication).</t>
  </si>
  <si>
    <t xml:space="preserve">The company owners or fronts with political ties, see: </t>
  </si>
  <si>
    <t>2022_research_notes_02_220307_02.dta</t>
  </si>
  <si>
    <t>mgts_plus_b</t>
  </si>
  <si>
    <t>[0,1], if mgts_plus==1, there is at least one crony company among the companies that win the contrac; mgts_plus==0, else</t>
  </si>
  <si>
    <t>[0,1], if mgts_plus_b==1, there is at least one of the crony company submitted a bid in the tender; mgts_plus==0, else</t>
  </si>
  <si>
    <t>[from 2005 to 2021]</t>
  </si>
  <si>
    <t>[net contract value in billion HUF]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</si>
</sst>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5" fontId="0" fillId="0" borderId="0" xfId="0" applyNumberFormat="1"/>
    <xf numFmtId="0" fontId="3" fillId="0" borderId="0" xfId="0" applyFont="1"/>
    <xf numFmtId="0" fontId="0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15" fontId="3" fillId="0" borderId="0" xfId="0" applyNumberFormat="1" applyFont="1"/>
    <xf numFmtId="0" fontId="0" fillId="0" borderId="0" xfId="0" applyFill="1"/>
    <xf numFmtId="0" fontId="0" fillId="0" borderId="0" xfId="0" applyBorder="1"/>
    <xf numFmtId="0" fontId="0" fillId="0" borderId="2" xfId="0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vertical="center" wrapText="1"/>
    </xf>
    <xf numFmtId="0" fontId="0" fillId="0" borderId="1" xfId="0" applyBorder="1"/>
    <xf numFmtId="2" fontId="0" fillId="0" borderId="2" xfId="0" applyNumberFormat="1" applyBorder="1" applyAlignment="1">
      <alignment vertical="center" wrapText="1"/>
    </xf>
    <xf numFmtId="164" fontId="0" fillId="0" borderId="1" xfId="0" applyNumberFormat="1" applyBorder="1"/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2" xfId="0" applyNumberFormat="1" applyBorder="1" applyAlignment="1">
      <alignment vertical="center" wrapText="1"/>
    </xf>
    <xf numFmtId="165" fontId="0" fillId="0" borderId="0" xfId="0" applyNumberFormat="1"/>
    <xf numFmtId="2" fontId="0" fillId="0" borderId="0" xfId="0" applyNumberFormat="1"/>
    <xf numFmtId="165" fontId="0" fillId="0" borderId="1" xfId="0" applyNumberFormat="1" applyBorder="1" applyAlignment="1">
      <alignment vertical="center" wrapText="1"/>
    </xf>
    <xf numFmtId="165" fontId="0" fillId="0" borderId="1" xfId="0" applyNumberFormat="1" applyBorder="1"/>
    <xf numFmtId="0" fontId="0" fillId="0" borderId="7" xfId="0" applyBorder="1" applyAlignment="1">
      <alignment vertical="center" wrapText="1"/>
    </xf>
    <xf numFmtId="165" fontId="0" fillId="0" borderId="7" xfId="0" applyNumberFormat="1" applyBorder="1"/>
    <xf numFmtId="0" fontId="0" fillId="0" borderId="7" xfId="0" applyBorder="1"/>
    <xf numFmtId="0" fontId="0" fillId="0" borderId="8" xfId="0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0" xfId="1"/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/>
    <xf numFmtId="164" fontId="0" fillId="0" borderId="0" xfId="0" applyNumberFormat="1"/>
    <xf numFmtId="164" fontId="0" fillId="0" borderId="6" xfId="0" applyNumberFormat="1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0" fillId="0" borderId="1" xfId="0" applyNumberFormat="1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3" fontId="0" fillId="2" borderId="2" xfId="0" applyNumberFormat="1" applyFill="1" applyBorder="1" applyAlignment="1">
      <alignment vertical="center" wrapText="1"/>
    </xf>
    <xf numFmtId="0" fontId="0" fillId="2" borderId="0" xfId="0" applyFill="1"/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17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0" xfId="0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525071322606416E-2"/>
          <c:y val="8.0845420638209681E-2"/>
          <c:w val="0.89316097226977065"/>
          <c:h val="0.76450952402879468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'f1'!$D$6:$D$22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'f1'!$J$6:$J$22</c:f>
              <c:numCache>
                <c:formatCode>0.0</c:formatCode>
                <c:ptCount val="17"/>
                <c:pt idx="0">
                  <c:v>18.136950504558403</c:v>
                </c:pt>
                <c:pt idx="1">
                  <c:v>13.726033150344172</c:v>
                </c:pt>
                <c:pt idx="2">
                  <c:v>2.4149058747961853</c:v>
                </c:pt>
                <c:pt idx="3">
                  <c:v>79.300637252115862</c:v>
                </c:pt>
                <c:pt idx="4">
                  <c:v>66.358051347758391</c:v>
                </c:pt>
                <c:pt idx="5">
                  <c:v>70.38192381588361</c:v>
                </c:pt>
                <c:pt idx="6">
                  <c:v>57.262880677992953</c:v>
                </c:pt>
                <c:pt idx="7">
                  <c:v>65.922083434128353</c:v>
                </c:pt>
                <c:pt idx="8">
                  <c:v>74.613549853131303</c:v>
                </c:pt>
                <c:pt idx="9">
                  <c:v>45.879203793799412</c:v>
                </c:pt>
                <c:pt idx="10">
                  <c:v>83.945493676289487</c:v>
                </c:pt>
                <c:pt idx="11">
                  <c:v>40.9328581414971</c:v>
                </c:pt>
                <c:pt idx="12">
                  <c:v>55.096835213724191</c:v>
                </c:pt>
                <c:pt idx="13">
                  <c:v>45.328061254851654</c:v>
                </c:pt>
                <c:pt idx="14">
                  <c:v>29.021648288673223</c:v>
                </c:pt>
                <c:pt idx="15">
                  <c:v>23.854742431333715</c:v>
                </c:pt>
                <c:pt idx="16">
                  <c:v>28.134648225543259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3-41FC-BBD1-C0BC02CFE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536799"/>
        <c:axId val="1267537215"/>
      </c:lineChart>
      <c:catAx>
        <c:axId val="12675367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600"/>
                  <a:t>Source: CRCB</a:t>
                </a:r>
              </a:p>
            </c:rich>
          </c:tx>
          <c:layout>
            <c:manualLayout>
              <c:xMode val="edge"/>
              <c:yMode val="edge"/>
              <c:x val="3.212845869013848E-2"/>
              <c:y val="0.9334617271201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37215"/>
        <c:crosses val="autoZero"/>
        <c:auto val="1"/>
        <c:lblAlgn val="ctr"/>
        <c:lblOffset val="100"/>
        <c:noMultiLvlLbl val="0"/>
      </c:catAx>
      <c:valAx>
        <c:axId val="1267537215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36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000" b="0" i="0" baseline="0">
                <a:effectLst/>
              </a:rPr>
              <a:t>All contracts, </a:t>
            </a:r>
            <a:r>
              <a:rPr lang="en-US" sz="1000" b="0" i="0" baseline="0">
                <a:effectLst/>
              </a:rPr>
              <a:t>with framework agreements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74759405074366"/>
          <c:y val="0.11574074074074074"/>
          <c:w val="0.82456627296587937"/>
          <c:h val="0.724984689413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f3_1!$G$30</c:f>
              <c:strCache>
                <c:ptCount val="1"/>
                <c:pt idx="0">
                  <c:v>mgts_plus, without framework agreements,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E1-4FF5-BE4A-7651EBA74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f3_1!$H$31:$H$32</c:f>
              <c:strCache>
                <c:ptCount val="2"/>
                <c:pt idx="0">
                  <c:v>2005-2010</c:v>
                </c:pt>
                <c:pt idx="1">
                  <c:v>2011-2021</c:v>
                </c:pt>
              </c:strCache>
            </c:strRef>
          </c:cat>
          <c:val>
            <c:numRef>
              <c:f>f3_1!$K$31:$K$32</c:f>
              <c:numCache>
                <c:formatCode>0.0</c:formatCode>
                <c:ptCount val="2"/>
                <c:pt idx="0">
                  <c:v>1.0223802323119247</c:v>
                </c:pt>
                <c:pt idx="1">
                  <c:v>13.792324392846517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1-4FF5-BE4A-7651EBA74C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5127600"/>
        <c:axId val="305398720"/>
      </c:barChart>
      <c:catAx>
        <c:axId val="305127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</a:t>
                </a:r>
                <a:r>
                  <a:rPr lang="hu-HU" baseline="0"/>
                  <a:t>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632622768185702E-2"/>
              <c:y val="0.908772928466588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398720"/>
        <c:crosses val="autoZero"/>
        <c:auto val="1"/>
        <c:lblAlgn val="ctr"/>
        <c:lblOffset val="100"/>
        <c:noMultiLvlLbl val="0"/>
      </c:catAx>
      <c:valAx>
        <c:axId val="30539872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overlay val="0"/>
          <c:spPr>
            <a:noFill/>
            <a:ln>
              <a:solidFill>
                <a:srgbClr val="5B9BD5">
                  <a:alpha val="95000"/>
                </a:srgbClr>
              </a:solidFill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1276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/>
              <a:t>EU funded contracts, </a:t>
            </a:r>
            <a:r>
              <a:rPr lang="en-US" sz="1000"/>
              <a:t>without framework agreements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3031496062992"/>
          <c:y val="0.17129629629629628"/>
          <c:w val="0.82456627296587937"/>
          <c:h val="0.67868839311752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f3_2!$G$30</c:f>
              <c:strCache>
                <c:ptCount val="1"/>
                <c:pt idx="0">
                  <c:v>mgts_plus, without framework agreements,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72-4ADE-9738-A17FC563AC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f3_1!$H$31:$H$32</c:f>
              <c:strCache>
                <c:ptCount val="2"/>
                <c:pt idx="0">
                  <c:v>2005-2010</c:v>
                </c:pt>
                <c:pt idx="1">
                  <c:v>2011-2021</c:v>
                </c:pt>
              </c:strCache>
            </c:strRef>
          </c:cat>
          <c:val>
            <c:numRef>
              <c:f>f3_2!$G$31:$G$32</c:f>
              <c:numCache>
                <c:formatCode>0.0</c:formatCode>
                <c:ptCount val="2"/>
                <c:pt idx="0">
                  <c:v>1.6107770170075086</c:v>
                </c:pt>
                <c:pt idx="1">
                  <c:v>20.651777648293304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72-4ADE-9738-A17FC563AC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5400960"/>
        <c:axId val="305401520"/>
      </c:barChart>
      <c:catAx>
        <c:axId val="30540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</a:t>
                </a:r>
                <a:r>
                  <a:rPr lang="hu-HU" baseline="0"/>
                  <a:t>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011956838728491E-2"/>
              <c:y val="0.91703058935814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401520"/>
        <c:crosses val="autoZero"/>
        <c:auto val="1"/>
        <c:lblAlgn val="ctr"/>
        <c:lblOffset val="100"/>
        <c:noMultiLvlLbl val="0"/>
      </c:catAx>
      <c:valAx>
        <c:axId val="305401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overlay val="0"/>
          <c:spPr>
            <a:noFill/>
            <a:ln>
              <a:solidFill>
                <a:srgbClr val="5B9BD5">
                  <a:alpha val="95000"/>
                </a:srgbClr>
              </a:solidFill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4009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000" b="0" i="0" baseline="0">
                <a:effectLst/>
              </a:rPr>
              <a:t>EU funded contracts, </a:t>
            </a:r>
            <a:r>
              <a:rPr lang="en-US" sz="1000" b="0" i="0" baseline="0">
                <a:effectLst/>
              </a:rPr>
              <a:t>with framework agreements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74760335809089"/>
          <c:y val="0.14674845876823536"/>
          <c:w val="0.82456627296587937"/>
          <c:h val="0.69182363832427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f3_2!$K$30</c:f>
              <c:strCache>
                <c:ptCount val="1"/>
                <c:pt idx="0">
                  <c:v>mgts_plus, with framework agreements,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B8-4DDE-9A91-68D5444FA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f3_1!$H$31:$H$32</c:f>
              <c:strCache>
                <c:ptCount val="2"/>
                <c:pt idx="0">
                  <c:v>2005-2010</c:v>
                </c:pt>
                <c:pt idx="1">
                  <c:v>2011-2021</c:v>
                </c:pt>
              </c:strCache>
            </c:strRef>
          </c:cat>
          <c:val>
            <c:numRef>
              <c:f>f3_2!$K$31:$K$32</c:f>
              <c:numCache>
                <c:formatCode>0.0</c:formatCode>
                <c:ptCount val="2"/>
                <c:pt idx="0">
                  <c:v>1.4249276849110362</c:v>
                </c:pt>
                <c:pt idx="1">
                  <c:v>11.578994005890848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B8-4DDE-9A91-68D5444FAD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5403760"/>
        <c:axId val="305404320"/>
      </c:barChart>
      <c:catAx>
        <c:axId val="30540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</a:t>
                </a:r>
                <a:r>
                  <a:rPr lang="hu-HU" baseline="0"/>
                  <a:t>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457344427691219E-2"/>
              <c:y val="0.90344340678345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404320"/>
        <c:crosses val="autoZero"/>
        <c:auto val="1"/>
        <c:lblAlgn val="ctr"/>
        <c:lblOffset val="100"/>
        <c:noMultiLvlLbl val="0"/>
      </c:catAx>
      <c:valAx>
        <c:axId val="305404320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overlay val="0"/>
          <c:spPr>
            <a:noFill/>
            <a:ln>
              <a:solidFill>
                <a:srgbClr val="5B9BD5">
                  <a:alpha val="95000"/>
                </a:srgbClr>
              </a:solidFill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40376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54270350352547E-2"/>
          <c:y val="3.4879107813893868E-2"/>
          <c:w val="0.89426321709786272"/>
          <c:h val="0.80132141135301227"/>
        </c:manualLayout>
      </c:layout>
      <c:lineChart>
        <c:grouping val="standard"/>
        <c:varyColors val="0"/>
        <c:ser>
          <c:idx val="0"/>
          <c:order val="0"/>
          <c:tx>
            <c:strRef>
              <c:f>f3_2!$O$4</c:f>
              <c:strCache>
                <c:ptCount val="1"/>
                <c:pt idx="0">
                  <c:v>share of crony companies, % without framework agreements, EU funds</c:v>
                </c:pt>
              </c:strCache>
            </c:strRef>
          </c:tx>
          <c:spPr>
            <a:ln w="9525" cap="rnd">
              <a:solidFill>
                <a:srgbClr val="FF66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f3_2!$C$7:$C$23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f3_2!$O$7:$O$23</c:f>
              <c:numCache>
                <c:formatCode>0.0</c:formatCode>
                <c:ptCount val="17"/>
                <c:pt idx="0">
                  <c:v>4.0562663767978631</c:v>
                </c:pt>
                <c:pt idx="1">
                  <c:v>1.2397852429699949</c:v>
                </c:pt>
                <c:pt idx="2">
                  <c:v>7.6918596092741653</c:v>
                </c:pt>
                <c:pt idx="3">
                  <c:v>9.2403133380478744E-2</c:v>
                </c:pt>
                <c:pt idx="4">
                  <c:v>2.3183567839521171</c:v>
                </c:pt>
                <c:pt idx="5">
                  <c:v>0.93480714380723229</c:v>
                </c:pt>
                <c:pt idx="6">
                  <c:v>3.9055167742688197</c:v>
                </c:pt>
                <c:pt idx="7">
                  <c:v>16.103931176278117</c:v>
                </c:pt>
                <c:pt idx="8">
                  <c:v>23.784613411828101</c:v>
                </c:pt>
                <c:pt idx="9">
                  <c:v>15.986019377828969</c:v>
                </c:pt>
                <c:pt idx="10">
                  <c:v>9.939917112147203</c:v>
                </c:pt>
                <c:pt idx="11">
                  <c:v>30.971591755159771</c:v>
                </c:pt>
                <c:pt idx="12">
                  <c:v>32.256374650151976</c:v>
                </c:pt>
                <c:pt idx="13">
                  <c:v>15.949538776343486</c:v>
                </c:pt>
                <c:pt idx="14">
                  <c:v>12.997041662334521</c:v>
                </c:pt>
                <c:pt idx="15">
                  <c:v>33.576683899196134</c:v>
                </c:pt>
                <c:pt idx="16">
                  <c:v>16.607352949826293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7C-44BB-8AE8-DBBE1D3CAA2F}"/>
            </c:ext>
          </c:extLst>
        </c:ser>
        <c:ser>
          <c:idx val="1"/>
          <c:order val="1"/>
          <c:tx>
            <c:strRef>
              <c:f>f3_2!$P$4</c:f>
              <c:strCache>
                <c:ptCount val="1"/>
                <c:pt idx="0">
                  <c:v>share of crony companies, % with framework agreements, EU funds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f3_2!$C$7:$C$23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f3_2!$P$7:$P$23</c:f>
              <c:numCache>
                <c:formatCode>0.0</c:formatCode>
                <c:ptCount val="17"/>
                <c:pt idx="0">
                  <c:v>4.0409202873398709</c:v>
                </c:pt>
                <c:pt idx="1">
                  <c:v>1.2109549507142097</c:v>
                </c:pt>
                <c:pt idx="2">
                  <c:v>4.2389977100898451</c:v>
                </c:pt>
                <c:pt idx="3">
                  <c:v>8.6591096414612892E-2</c:v>
                </c:pt>
                <c:pt idx="4">
                  <c:v>3.4817034670431757</c:v>
                </c:pt>
                <c:pt idx="5">
                  <c:v>1.5819371822978416</c:v>
                </c:pt>
                <c:pt idx="6">
                  <c:v>6.7059351035712522</c:v>
                </c:pt>
                <c:pt idx="7">
                  <c:v>8.9628829287658061</c:v>
                </c:pt>
                <c:pt idx="8">
                  <c:v>14.883008185356708</c:v>
                </c:pt>
                <c:pt idx="9">
                  <c:v>15.231653581731806</c:v>
                </c:pt>
                <c:pt idx="10">
                  <c:v>1.0655256201047714</c:v>
                </c:pt>
                <c:pt idx="11">
                  <c:v>16.526755106413368</c:v>
                </c:pt>
                <c:pt idx="12">
                  <c:v>21.690493768301394</c:v>
                </c:pt>
                <c:pt idx="13">
                  <c:v>15.379433079319885</c:v>
                </c:pt>
                <c:pt idx="14">
                  <c:v>11.421158352862403</c:v>
                </c:pt>
                <c:pt idx="15">
                  <c:v>27.567161597153344</c:v>
                </c:pt>
                <c:pt idx="16">
                  <c:v>18.090319332807542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7C-44BB-8AE8-DBBE1D3CA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793136"/>
        <c:axId val="305793696"/>
      </c:lineChart>
      <c:catAx>
        <c:axId val="305793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5443132108486423E-2"/>
              <c:y val="0.91108778069407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793696"/>
        <c:crosses val="autoZero"/>
        <c:auto val="1"/>
        <c:lblAlgn val="ctr"/>
        <c:lblOffset val="100"/>
        <c:noMultiLvlLbl val="0"/>
      </c:catAx>
      <c:valAx>
        <c:axId val="30579369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79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7.6142738255279049E-2"/>
          <c:y val="2.873444265707395E-2"/>
          <c:w val="0.81829895830495236"/>
          <c:h val="0.13499132801464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/>
              <a:t>EU funded contracts, </a:t>
            </a:r>
            <a:r>
              <a:rPr lang="en-US" sz="1000"/>
              <a:t>without framework agreements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3031496062992"/>
          <c:y val="0.17129629629629628"/>
          <c:w val="0.82456627296587937"/>
          <c:h val="0.67868839311752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f3_2!$G$30</c:f>
              <c:strCache>
                <c:ptCount val="1"/>
                <c:pt idx="0">
                  <c:v>mgts_plus, without framework agreements,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65-4997-8670-315E58965A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f3_1!$H$31:$H$32</c:f>
              <c:strCache>
                <c:ptCount val="2"/>
                <c:pt idx="0">
                  <c:v>2005-2010</c:v>
                </c:pt>
                <c:pt idx="1">
                  <c:v>2011-2021</c:v>
                </c:pt>
              </c:strCache>
            </c:strRef>
          </c:cat>
          <c:val>
            <c:numRef>
              <c:f>f3_2!$G$31:$G$32</c:f>
              <c:numCache>
                <c:formatCode>0.0</c:formatCode>
                <c:ptCount val="2"/>
                <c:pt idx="0">
                  <c:v>1.6107770170075086</c:v>
                </c:pt>
                <c:pt idx="1">
                  <c:v>20.651777648293304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65-4997-8670-315E58965A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5796496"/>
        <c:axId val="305797056"/>
      </c:barChart>
      <c:catAx>
        <c:axId val="305796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</a:t>
                </a:r>
                <a:r>
                  <a:rPr lang="hu-HU" baseline="0"/>
                  <a:t>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044076387003348E-2"/>
              <c:y val="0.916647703726029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797056"/>
        <c:crosses val="autoZero"/>
        <c:auto val="1"/>
        <c:lblAlgn val="ctr"/>
        <c:lblOffset val="100"/>
        <c:noMultiLvlLbl val="0"/>
      </c:catAx>
      <c:valAx>
        <c:axId val="3057970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overlay val="0"/>
          <c:spPr>
            <a:noFill/>
            <a:ln>
              <a:solidFill>
                <a:srgbClr val="5B9BD5">
                  <a:alpha val="95000"/>
                </a:srgbClr>
              </a:solidFill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79649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000" b="0" i="0" baseline="0">
                <a:effectLst/>
              </a:rPr>
              <a:t>EU funded contracts, </a:t>
            </a:r>
            <a:r>
              <a:rPr lang="en-US" sz="1000" b="0" i="0" baseline="0">
                <a:effectLst/>
              </a:rPr>
              <a:t>with framework agreements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74759405074366"/>
          <c:y val="0.11574074074074074"/>
          <c:w val="0.82456627296587937"/>
          <c:h val="0.7435032079323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f3_2!$K$30</c:f>
              <c:strCache>
                <c:ptCount val="1"/>
                <c:pt idx="0">
                  <c:v>mgts_plus, with framework agreements,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10-45CE-8163-1DC83B4985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f3_1!$H$31:$H$32</c:f>
              <c:strCache>
                <c:ptCount val="2"/>
                <c:pt idx="0">
                  <c:v>2005-2010</c:v>
                </c:pt>
                <c:pt idx="1">
                  <c:v>2011-2021</c:v>
                </c:pt>
              </c:strCache>
            </c:strRef>
          </c:cat>
          <c:val>
            <c:numRef>
              <c:f>f3_2!$K$31:$K$32</c:f>
              <c:numCache>
                <c:formatCode>0.0</c:formatCode>
                <c:ptCount val="2"/>
                <c:pt idx="0">
                  <c:v>1.4249276849110362</c:v>
                </c:pt>
                <c:pt idx="1">
                  <c:v>11.578994005890848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10-45CE-8163-1DC83B4985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5799296"/>
        <c:axId val="305799856"/>
      </c:barChart>
      <c:catAx>
        <c:axId val="30579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</a:t>
                </a:r>
                <a:r>
                  <a:rPr lang="hu-HU" baseline="0"/>
                  <a:t>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88585379916754E-2"/>
              <c:y val="0.91250981833658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799856"/>
        <c:crosses val="autoZero"/>
        <c:auto val="1"/>
        <c:lblAlgn val="ctr"/>
        <c:lblOffset val="100"/>
        <c:noMultiLvlLbl val="0"/>
      </c:catAx>
      <c:valAx>
        <c:axId val="30579985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overlay val="0"/>
          <c:spPr>
            <a:noFill/>
            <a:ln>
              <a:solidFill>
                <a:srgbClr val="5B9BD5">
                  <a:alpha val="95000"/>
                </a:srgbClr>
              </a:solidFill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79929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520611394163971E-2"/>
          <c:y val="5.5947779624138161E-2"/>
          <c:w val="0.89072121867119547"/>
          <c:h val="0.7770440379161011"/>
        </c:manualLayout>
      </c:layout>
      <c:lineChart>
        <c:grouping val="standard"/>
        <c:varyColors val="0"/>
        <c:ser>
          <c:idx val="0"/>
          <c:order val="0"/>
          <c:tx>
            <c:strRef>
              <c:f>'t4'!$H$6</c:f>
              <c:strCache>
                <c:ptCount val="1"/>
                <c:pt idx="0">
                  <c:v>mgts_plus: odds of winning</c:v>
                </c:pt>
              </c:strCache>
            </c:strRef>
          </c:tx>
          <c:spPr>
            <a:ln w="952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numRef>
              <c:f>'t4'!$D$7:$D$19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't4'!$H$7:$H$19</c:f>
              <c:numCache>
                <c:formatCode>0.00</c:formatCode>
                <c:ptCount val="13"/>
                <c:pt idx="0">
                  <c:v>0.44444444444444442</c:v>
                </c:pt>
                <c:pt idx="1">
                  <c:v>0.41791044776119401</c:v>
                </c:pt>
                <c:pt idx="2">
                  <c:v>1.0512820512820513</c:v>
                </c:pt>
                <c:pt idx="3">
                  <c:v>1.1857142857142857</c:v>
                </c:pt>
                <c:pt idx="4">
                  <c:v>1.0892857142857142</c:v>
                </c:pt>
                <c:pt idx="5">
                  <c:v>1.5447154471544715</c:v>
                </c:pt>
                <c:pt idx="6">
                  <c:v>0.83684210526315794</c:v>
                </c:pt>
                <c:pt idx="7">
                  <c:v>0.95959595959595956</c:v>
                </c:pt>
                <c:pt idx="8">
                  <c:v>1.1351351351351351</c:v>
                </c:pt>
                <c:pt idx="9">
                  <c:v>1.1805555555555556</c:v>
                </c:pt>
                <c:pt idx="10">
                  <c:v>1.5696202531645569</c:v>
                </c:pt>
                <c:pt idx="11">
                  <c:v>2.606060606060606</c:v>
                </c:pt>
                <c:pt idx="12">
                  <c:v>3.193877551020408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61-4977-AA67-97B6359461DC}"/>
            </c:ext>
          </c:extLst>
        </c:ser>
        <c:ser>
          <c:idx val="1"/>
          <c:order val="1"/>
          <c:tx>
            <c:strRef>
              <c:f>'t4'!$I$6</c:f>
              <c:strCache>
                <c:ptCount val="1"/>
                <c:pt idx="0">
                  <c:v>median odds in a competitive market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val>
            <c:numRef>
              <c:f>'t4'!$I$7:$I$19</c:f>
              <c:numCache>
                <c:formatCode>General</c:formatCode>
                <c:ptCount val="13"/>
                <c:pt idx="0">
                  <c:v>0.47</c:v>
                </c:pt>
                <c:pt idx="1">
                  <c:v>0.47</c:v>
                </c:pt>
                <c:pt idx="2">
                  <c:v>0.47</c:v>
                </c:pt>
                <c:pt idx="3">
                  <c:v>0.47</c:v>
                </c:pt>
                <c:pt idx="4">
                  <c:v>0.47</c:v>
                </c:pt>
                <c:pt idx="5">
                  <c:v>0.47</c:v>
                </c:pt>
                <c:pt idx="6">
                  <c:v>0.47</c:v>
                </c:pt>
                <c:pt idx="7">
                  <c:v>0.47</c:v>
                </c:pt>
                <c:pt idx="8">
                  <c:v>0.47</c:v>
                </c:pt>
                <c:pt idx="9">
                  <c:v>0.47</c:v>
                </c:pt>
                <c:pt idx="10">
                  <c:v>0.47</c:v>
                </c:pt>
                <c:pt idx="11">
                  <c:v>0.47</c:v>
                </c:pt>
                <c:pt idx="12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61-4977-AA67-97B63594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564240"/>
        <c:axId val="241564800"/>
      </c:lineChart>
      <c:catAx>
        <c:axId val="241564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600"/>
                  <a:t>Source: CRCB</a:t>
                </a:r>
                <a:endParaRPr lang="en-US" sz="600"/>
              </a:p>
            </c:rich>
          </c:tx>
          <c:layout>
            <c:manualLayout>
              <c:xMode val="edge"/>
              <c:yMode val="edge"/>
              <c:x val="1.5443132108486423E-2"/>
              <c:y val="0.91108778069407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564800"/>
        <c:crosses val="autoZero"/>
        <c:auto val="1"/>
        <c:lblAlgn val="ctr"/>
        <c:lblOffset val="100"/>
        <c:noMultiLvlLbl val="0"/>
      </c:catAx>
      <c:valAx>
        <c:axId val="241564800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56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FF66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0498131851165664"/>
          <c:y val="6.3939811876575728E-2"/>
          <c:w val="0.7310009718172984"/>
          <c:h val="0.11238220343311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520611394163971E-2"/>
          <c:y val="5.5947779624138161E-2"/>
          <c:w val="0.89072121867119547"/>
          <c:h val="0.7770440379161011"/>
        </c:manualLayout>
      </c:layout>
      <c:lineChart>
        <c:grouping val="standard"/>
        <c:varyColors val="0"/>
        <c:ser>
          <c:idx val="0"/>
          <c:order val="0"/>
          <c:tx>
            <c:strRef>
              <c:f>'t4'!$H$6</c:f>
              <c:strCache>
                <c:ptCount val="1"/>
                <c:pt idx="0">
                  <c:v>mgts_plus: odds of winning</c:v>
                </c:pt>
              </c:strCache>
            </c:strRef>
          </c:tx>
          <c:spPr>
            <a:ln w="952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strRef>
              <c:f>'t4'!$D$25:$D$30</c:f>
              <c:strCache>
                <c:ptCount val="6"/>
                <c:pt idx="0">
                  <c:v>2009_10</c:v>
                </c:pt>
                <c:pt idx="1">
                  <c:v>2011_12</c:v>
                </c:pt>
                <c:pt idx="2">
                  <c:v>2013_14</c:v>
                </c:pt>
                <c:pt idx="3">
                  <c:v>2015_16</c:v>
                </c:pt>
                <c:pt idx="4">
                  <c:v>2017_18</c:v>
                </c:pt>
                <c:pt idx="5">
                  <c:v>2019_21</c:v>
                </c:pt>
              </c:strCache>
            </c:strRef>
          </c:cat>
          <c:val>
            <c:numRef>
              <c:f>'t4'!$H$25:$H$30</c:f>
              <c:numCache>
                <c:formatCode>0.00</c:formatCode>
                <c:ptCount val="6"/>
                <c:pt idx="0">
                  <c:v>0.59069767441860466</c:v>
                </c:pt>
                <c:pt idx="1">
                  <c:v>1.2179487179487178</c:v>
                </c:pt>
                <c:pt idx="2">
                  <c:v>1.2236842105263157</c:v>
                </c:pt>
                <c:pt idx="3">
                  <c:v>0.85123966942148765</c:v>
                </c:pt>
                <c:pt idx="4">
                  <c:v>1.1428571428571428</c:v>
                </c:pt>
                <c:pt idx="5">
                  <c:v>0.97368421052631582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45-40FE-820D-098314721DCF}"/>
            </c:ext>
          </c:extLst>
        </c:ser>
        <c:ser>
          <c:idx val="1"/>
          <c:order val="1"/>
          <c:tx>
            <c:strRef>
              <c:f>'t4'!$I$6</c:f>
              <c:strCache>
                <c:ptCount val="1"/>
                <c:pt idx="0">
                  <c:v>median odds in a competitive market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't4'!$D$25:$D$30</c:f>
              <c:strCache>
                <c:ptCount val="6"/>
                <c:pt idx="0">
                  <c:v>2009_10</c:v>
                </c:pt>
                <c:pt idx="1">
                  <c:v>2011_12</c:v>
                </c:pt>
                <c:pt idx="2">
                  <c:v>2013_14</c:v>
                </c:pt>
                <c:pt idx="3">
                  <c:v>2015_16</c:v>
                </c:pt>
                <c:pt idx="4">
                  <c:v>2017_18</c:v>
                </c:pt>
                <c:pt idx="5">
                  <c:v>2019_21</c:v>
                </c:pt>
              </c:strCache>
            </c:strRef>
          </c:cat>
          <c:val>
            <c:numRef>
              <c:f>'t4'!$I$25:$I$30</c:f>
              <c:numCache>
                <c:formatCode>General</c:formatCode>
                <c:ptCount val="6"/>
                <c:pt idx="0">
                  <c:v>0.47</c:v>
                </c:pt>
                <c:pt idx="1">
                  <c:v>0.47</c:v>
                </c:pt>
                <c:pt idx="2">
                  <c:v>0.47</c:v>
                </c:pt>
                <c:pt idx="3">
                  <c:v>0.47</c:v>
                </c:pt>
                <c:pt idx="4">
                  <c:v>0.47</c:v>
                </c:pt>
                <c:pt idx="5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5-40FE-820D-098314721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564240"/>
        <c:axId val="241564800"/>
      </c:lineChart>
      <c:catAx>
        <c:axId val="241564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600"/>
                  <a:t>Source: CRCB</a:t>
                </a:r>
                <a:endParaRPr lang="en-US" sz="600"/>
              </a:p>
            </c:rich>
          </c:tx>
          <c:layout>
            <c:manualLayout>
              <c:xMode val="edge"/>
              <c:yMode val="edge"/>
              <c:x val="1.5443132108486423E-2"/>
              <c:y val="0.91108778069407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564800"/>
        <c:crosses val="autoZero"/>
        <c:auto val="1"/>
        <c:lblAlgn val="ctr"/>
        <c:lblOffset val="100"/>
        <c:noMultiLvlLbl val="0"/>
      </c:catAx>
      <c:valAx>
        <c:axId val="241564800"/>
        <c:scaling>
          <c:orientation val="minMax"/>
          <c:max val="3.5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56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FF66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0498131851165664"/>
          <c:y val="6.3939811876575728E-2"/>
          <c:w val="0.65344601558313065"/>
          <c:h val="0.111099376051047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525071322606416E-2"/>
          <c:y val="8.0845420638209681E-2"/>
          <c:w val="0.89316097226977065"/>
          <c:h val="0.76450952402879468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'f1'!$D$6:$D$22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'f1'!$K$6:$K$22</c:f>
              <c:numCache>
                <c:formatCode>0.0</c:formatCode>
                <c:ptCount val="17"/>
                <c:pt idx="0">
                  <c:v>17.965992941931344</c:v>
                </c:pt>
                <c:pt idx="1">
                  <c:v>17.282941777323799</c:v>
                </c:pt>
                <c:pt idx="2">
                  <c:v>4.3272641286356111</c:v>
                </c:pt>
                <c:pt idx="3">
                  <c:v>25.290585044556373</c:v>
                </c:pt>
                <c:pt idx="4">
                  <c:v>50.558909009613238</c:v>
                </c:pt>
                <c:pt idx="5">
                  <c:v>51.196985709690757</c:v>
                </c:pt>
                <c:pt idx="6">
                  <c:v>45.942452894360933</c:v>
                </c:pt>
                <c:pt idx="7">
                  <c:v>38.536215918479762</c:v>
                </c:pt>
                <c:pt idx="8">
                  <c:v>43.357063609467453</c:v>
                </c:pt>
                <c:pt idx="9">
                  <c:v>41.589907015322822</c:v>
                </c:pt>
                <c:pt idx="10">
                  <c:v>37.337249572574635</c:v>
                </c:pt>
                <c:pt idx="11">
                  <c:v>11.839817756729213</c:v>
                </c:pt>
                <c:pt idx="12">
                  <c:v>21.944460821885503</c:v>
                </c:pt>
                <c:pt idx="13">
                  <c:v>39.36297279362973</c:v>
                </c:pt>
                <c:pt idx="14">
                  <c:v>35.715400218442817</c:v>
                </c:pt>
                <c:pt idx="15">
                  <c:v>26.760478318637514</c:v>
                </c:pt>
                <c:pt idx="16">
                  <c:v>22.819799777530587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0-445C-BAF6-1964B4270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536799"/>
        <c:axId val="1267537215"/>
      </c:lineChart>
      <c:catAx>
        <c:axId val="12675367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600"/>
                  <a:t>Source: CRCB</a:t>
                </a:r>
              </a:p>
            </c:rich>
          </c:tx>
          <c:layout>
            <c:manualLayout>
              <c:xMode val="edge"/>
              <c:yMode val="edge"/>
              <c:x val="3.212845869013848E-2"/>
              <c:y val="0.9334617271201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37215"/>
        <c:crosses val="autoZero"/>
        <c:auto val="1"/>
        <c:lblAlgn val="ctr"/>
        <c:lblOffset val="100"/>
        <c:noMultiLvlLbl val="0"/>
      </c:catAx>
      <c:valAx>
        <c:axId val="1267537215"/>
        <c:scaling>
          <c:orientation val="minMax"/>
          <c:max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36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525071322606416E-2"/>
          <c:y val="8.0845420638209681E-2"/>
          <c:w val="0.89316097226977065"/>
          <c:h val="0.76450952402879468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'f1'!$D$32:$D$48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'f1'!$J$32:$J$48</c:f>
              <c:numCache>
                <c:formatCode>0.0</c:formatCode>
                <c:ptCount val="17"/>
                <c:pt idx="0">
                  <c:v>19.285074130274658</c:v>
                </c:pt>
                <c:pt idx="1">
                  <c:v>15.841660918020212</c:v>
                </c:pt>
                <c:pt idx="2">
                  <c:v>5.4707396396373529</c:v>
                </c:pt>
                <c:pt idx="3">
                  <c:v>42.094072650479205</c:v>
                </c:pt>
                <c:pt idx="4">
                  <c:v>69.069254421020162</c:v>
                </c:pt>
                <c:pt idx="5">
                  <c:v>74.155772358876035</c:v>
                </c:pt>
                <c:pt idx="6">
                  <c:v>62.802101990672774</c:v>
                </c:pt>
                <c:pt idx="7">
                  <c:v>49.075388608965326</c:v>
                </c:pt>
                <c:pt idx="8">
                  <c:v>64.229574371802101</c:v>
                </c:pt>
                <c:pt idx="9">
                  <c:v>55.503862242219682</c:v>
                </c:pt>
                <c:pt idx="10">
                  <c:v>41.456426802966831</c:v>
                </c:pt>
                <c:pt idx="11">
                  <c:v>32.055631353716969</c:v>
                </c:pt>
                <c:pt idx="12">
                  <c:v>45.991588017852145</c:v>
                </c:pt>
                <c:pt idx="13">
                  <c:v>46.745316133561488</c:v>
                </c:pt>
                <c:pt idx="14">
                  <c:v>31.745289300458072</c:v>
                </c:pt>
                <c:pt idx="15">
                  <c:v>26.89361413813749</c:v>
                </c:pt>
                <c:pt idx="16">
                  <c:v>23.126722544543547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C-4341-A3D6-043B6FDA0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536799"/>
        <c:axId val="1267537215"/>
      </c:lineChart>
      <c:catAx>
        <c:axId val="12675367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600"/>
                  <a:t>Source: CRCB</a:t>
                </a:r>
              </a:p>
            </c:rich>
          </c:tx>
          <c:layout>
            <c:manualLayout>
              <c:xMode val="edge"/>
              <c:yMode val="edge"/>
              <c:x val="3.212845869013848E-2"/>
              <c:y val="0.9334617271201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37215"/>
        <c:crosses val="autoZero"/>
        <c:auto val="1"/>
        <c:lblAlgn val="ctr"/>
        <c:lblOffset val="100"/>
        <c:noMultiLvlLbl val="0"/>
      </c:catAx>
      <c:valAx>
        <c:axId val="1267537215"/>
        <c:scaling>
          <c:orientation val="minMax"/>
          <c:max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36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525071322606416E-2"/>
          <c:y val="8.0845420638209681E-2"/>
          <c:w val="0.89316097226977065"/>
          <c:h val="0.76450952402879468"/>
        </c:manualLayout>
      </c:layout>
      <c:lineChart>
        <c:grouping val="standard"/>
        <c:varyColors val="0"/>
        <c:ser>
          <c:idx val="0"/>
          <c:order val="0"/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'f1'!$D$32:$D$48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'f1'!$K$32:$K$48</c:f>
              <c:numCache>
                <c:formatCode>0.0</c:formatCode>
                <c:ptCount val="17"/>
                <c:pt idx="0">
                  <c:v>18.624161073825505</c:v>
                </c:pt>
                <c:pt idx="1">
                  <c:v>18.60258121940365</c:v>
                </c:pt>
                <c:pt idx="2">
                  <c:v>4.3417756749234622</c:v>
                </c:pt>
                <c:pt idx="3">
                  <c:v>23.961234265344768</c:v>
                </c:pt>
                <c:pt idx="4">
                  <c:v>52.131722281349781</c:v>
                </c:pt>
                <c:pt idx="5">
                  <c:v>52.754743857150125</c:v>
                </c:pt>
                <c:pt idx="6">
                  <c:v>48.759890444309193</c:v>
                </c:pt>
                <c:pt idx="7">
                  <c:v>41.396865802243262</c:v>
                </c:pt>
                <c:pt idx="8">
                  <c:v>45.020588683849319</c:v>
                </c:pt>
                <c:pt idx="9">
                  <c:v>44.211601108571983</c:v>
                </c:pt>
                <c:pt idx="10">
                  <c:v>40.314794327667705</c:v>
                </c:pt>
                <c:pt idx="11">
                  <c:v>12.67116146521165</c:v>
                </c:pt>
                <c:pt idx="12">
                  <c:v>24.533125044379752</c:v>
                </c:pt>
                <c:pt idx="13">
                  <c:v>42.870861763962594</c:v>
                </c:pt>
                <c:pt idx="14">
                  <c:v>39.068518734679586</c:v>
                </c:pt>
                <c:pt idx="15">
                  <c:v>28.879400853923148</c:v>
                </c:pt>
                <c:pt idx="16">
                  <c:v>24.147157190635451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1B-482F-A677-A2E6ED8DD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7536799"/>
        <c:axId val="1267537215"/>
      </c:lineChart>
      <c:catAx>
        <c:axId val="12675367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600"/>
                  <a:t>Source: CRCB</a:t>
                </a:r>
              </a:p>
            </c:rich>
          </c:tx>
          <c:layout>
            <c:manualLayout>
              <c:xMode val="edge"/>
              <c:yMode val="edge"/>
              <c:x val="3.212845869013848E-2"/>
              <c:y val="0.9334617271201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37215"/>
        <c:crosses val="autoZero"/>
        <c:auto val="1"/>
        <c:lblAlgn val="ctr"/>
        <c:lblOffset val="100"/>
        <c:noMultiLvlLbl val="0"/>
      </c:catAx>
      <c:valAx>
        <c:axId val="1267537215"/>
        <c:scaling>
          <c:orientation val="minMax"/>
          <c:max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753679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f2_1!$D$4</c:f>
              <c:strCache>
                <c:ptCount val="1"/>
                <c:pt idx="0">
                  <c:v>EU funds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f2_1!$C$7:$C$23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f2_1!$D$7:$D$23</c:f>
              <c:numCache>
                <c:formatCode>0.000</c:formatCode>
                <c:ptCount val="17"/>
                <c:pt idx="0">
                  <c:v>0.17192979999999999</c:v>
                </c:pt>
                <c:pt idx="1">
                  <c:v>0.31159419999999999</c:v>
                </c:pt>
                <c:pt idx="2">
                  <c:v>0.44198900000000002</c:v>
                </c:pt>
                <c:pt idx="3">
                  <c:v>0.36724449999999997</c:v>
                </c:pt>
                <c:pt idx="4">
                  <c:v>0.33025789999999999</c:v>
                </c:pt>
                <c:pt idx="5">
                  <c:v>0.36472280000000001</c:v>
                </c:pt>
                <c:pt idx="6">
                  <c:v>0.26843519999999998</c:v>
                </c:pt>
                <c:pt idx="7">
                  <c:v>0.23676249999999999</c:v>
                </c:pt>
                <c:pt idx="8">
                  <c:v>0.23626929999999999</c:v>
                </c:pt>
                <c:pt idx="9">
                  <c:v>0.32264789999999999</c:v>
                </c:pt>
                <c:pt idx="10">
                  <c:v>0.31393759999999998</c:v>
                </c:pt>
                <c:pt idx="11">
                  <c:v>0.16183449999999999</c:v>
                </c:pt>
                <c:pt idx="12">
                  <c:v>0.1743093</c:v>
                </c:pt>
                <c:pt idx="13">
                  <c:v>0.20230529999999999</c:v>
                </c:pt>
                <c:pt idx="14">
                  <c:v>0.21004020000000001</c:v>
                </c:pt>
                <c:pt idx="15">
                  <c:v>0.17329130000000001</c:v>
                </c:pt>
                <c:pt idx="16">
                  <c:v>0.1694775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E-4BDF-AEC3-727CFDF3CA75}"/>
            </c:ext>
          </c:extLst>
        </c:ser>
        <c:ser>
          <c:idx val="1"/>
          <c:order val="1"/>
          <c:tx>
            <c:strRef>
              <c:f>f2_1!$G$4</c:f>
              <c:strCache>
                <c:ptCount val="1"/>
                <c:pt idx="0">
                  <c:v>Hungarian taxpayers</c:v>
                </c:pt>
              </c:strCache>
            </c:strRef>
          </c:tx>
          <c:spPr>
            <a:ln w="952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val>
            <c:numRef>
              <c:f>f2_1!$G$7:$G$23</c:f>
              <c:numCache>
                <c:formatCode>0.000</c:formatCode>
                <c:ptCount val="17"/>
                <c:pt idx="0">
                  <c:v>0.25521389999999999</c:v>
                </c:pt>
                <c:pt idx="1">
                  <c:v>0.31972630000000002</c:v>
                </c:pt>
                <c:pt idx="2">
                  <c:v>0.319739</c:v>
                </c:pt>
                <c:pt idx="3">
                  <c:v>0.29556949999999999</c:v>
                </c:pt>
                <c:pt idx="4">
                  <c:v>0.29383749999999997</c:v>
                </c:pt>
                <c:pt idx="5">
                  <c:v>0.30375829999999998</c:v>
                </c:pt>
                <c:pt idx="6">
                  <c:v>0.26134350000000001</c:v>
                </c:pt>
                <c:pt idx="7">
                  <c:v>0.28000000000000003</c:v>
                </c:pt>
                <c:pt idx="8">
                  <c:v>0.27876909999999999</c:v>
                </c:pt>
                <c:pt idx="9">
                  <c:v>0.3142316</c:v>
                </c:pt>
                <c:pt idx="10">
                  <c:v>0.31107790000000002</c:v>
                </c:pt>
                <c:pt idx="11">
                  <c:v>0.28313440000000001</c:v>
                </c:pt>
                <c:pt idx="12">
                  <c:v>0.26702690000000001</c:v>
                </c:pt>
                <c:pt idx="13">
                  <c:v>0.34198719999999999</c:v>
                </c:pt>
                <c:pt idx="14">
                  <c:v>0.35396630000000001</c:v>
                </c:pt>
                <c:pt idx="15">
                  <c:v>0.38116280000000002</c:v>
                </c:pt>
                <c:pt idx="16">
                  <c:v>0.40216429999999997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E-4BDF-AEC3-727CFDF3C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568160"/>
        <c:axId val="241568720"/>
      </c:lineChart>
      <c:catAx>
        <c:axId val="241568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600" i="0"/>
                  <a:t>Source: CRCB</a:t>
                </a:r>
                <a:endParaRPr lang="en-US" sz="600" i="0"/>
              </a:p>
            </c:rich>
          </c:tx>
          <c:layout>
            <c:manualLayout>
              <c:xMode val="edge"/>
              <c:yMode val="edge"/>
              <c:x val="1.923829730012401E-2"/>
              <c:y val="0.941636826845045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568720"/>
        <c:crosses val="autoZero"/>
        <c:auto val="1"/>
        <c:lblAlgn val="ctr"/>
        <c:lblOffset val="100"/>
        <c:noMultiLvlLbl val="0"/>
      </c:catAx>
      <c:valAx>
        <c:axId val="241568720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5681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FF66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9.9876539822766036E-2"/>
          <c:y val="0.64281244916656466"/>
          <c:w val="0.43915133947914947"/>
          <c:h val="0.12390053199022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f2_1!$D$4</c:f>
              <c:strCache>
                <c:ptCount val="1"/>
                <c:pt idx="0">
                  <c:v>EU funds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f2_1!$C$34:$C$50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f2_1!$D$34:$D$50</c:f>
              <c:numCache>
                <c:formatCode>0.000</c:formatCode>
                <c:ptCount val="17"/>
                <c:pt idx="0">
                  <c:v>0.17504330000000001</c:v>
                </c:pt>
                <c:pt idx="1">
                  <c:v>0.30784909999999999</c:v>
                </c:pt>
                <c:pt idx="2">
                  <c:v>0.38647340000000002</c:v>
                </c:pt>
                <c:pt idx="3">
                  <c:v>0.32048369999999998</c:v>
                </c:pt>
                <c:pt idx="4">
                  <c:v>0.32764799999999999</c:v>
                </c:pt>
                <c:pt idx="5">
                  <c:v>0.3749555</c:v>
                </c:pt>
                <c:pt idx="6">
                  <c:v>0.27272730000000001</c:v>
                </c:pt>
                <c:pt idx="7">
                  <c:v>0.24907850000000001</c:v>
                </c:pt>
                <c:pt idx="8">
                  <c:v>0.2352629</c:v>
                </c:pt>
                <c:pt idx="9">
                  <c:v>0.32673370000000002</c:v>
                </c:pt>
                <c:pt idx="10">
                  <c:v>0.31413859999999999</c:v>
                </c:pt>
                <c:pt idx="11">
                  <c:v>0.1824818</c:v>
                </c:pt>
                <c:pt idx="12">
                  <c:v>0.17422679999999999</c:v>
                </c:pt>
                <c:pt idx="13">
                  <c:v>0.19950789999999999</c:v>
                </c:pt>
                <c:pt idx="14">
                  <c:v>0.21206849999999999</c:v>
                </c:pt>
                <c:pt idx="15">
                  <c:v>0.16824539999999999</c:v>
                </c:pt>
                <c:pt idx="16">
                  <c:v>0.1557278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8-4475-869D-8C8045BF5E18}"/>
            </c:ext>
          </c:extLst>
        </c:ser>
        <c:ser>
          <c:idx val="1"/>
          <c:order val="1"/>
          <c:tx>
            <c:strRef>
              <c:f>f2_1!$G$4</c:f>
              <c:strCache>
                <c:ptCount val="1"/>
                <c:pt idx="0">
                  <c:v>Hungarian taxpayers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f2_1!$C$34:$C$50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f2_1!$G$34:$G$50</c:f>
              <c:numCache>
                <c:formatCode>0.000</c:formatCode>
                <c:ptCount val="17"/>
                <c:pt idx="0">
                  <c:v>0.24399999999999999</c:v>
                </c:pt>
                <c:pt idx="1">
                  <c:v>0.30163319999999999</c:v>
                </c:pt>
                <c:pt idx="2">
                  <c:v>0.29629630000000001</c:v>
                </c:pt>
                <c:pt idx="3">
                  <c:v>0.281449</c:v>
                </c:pt>
                <c:pt idx="4">
                  <c:v>0.28346169999999998</c:v>
                </c:pt>
                <c:pt idx="5">
                  <c:v>0.30609779999999998</c:v>
                </c:pt>
                <c:pt idx="6">
                  <c:v>0.25481910000000002</c:v>
                </c:pt>
                <c:pt idx="7">
                  <c:v>0.26245309999999999</c:v>
                </c:pt>
                <c:pt idx="8">
                  <c:v>0.2768235</c:v>
                </c:pt>
                <c:pt idx="9">
                  <c:v>0.30502360000000001</c:v>
                </c:pt>
                <c:pt idx="10">
                  <c:v>0.3263122</c:v>
                </c:pt>
                <c:pt idx="11">
                  <c:v>0.29483140000000002</c:v>
                </c:pt>
                <c:pt idx="12">
                  <c:v>0.30871680000000001</c:v>
                </c:pt>
                <c:pt idx="13">
                  <c:v>0.35799880000000001</c:v>
                </c:pt>
                <c:pt idx="14">
                  <c:v>0.36950050000000001</c:v>
                </c:pt>
                <c:pt idx="15">
                  <c:v>0.3900132</c:v>
                </c:pt>
                <c:pt idx="16">
                  <c:v>0.40038810000000002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D8-4475-869D-8C8045BF5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450672"/>
        <c:axId val="304451232"/>
      </c:lineChart>
      <c:catAx>
        <c:axId val="304450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5443132108486435E-2"/>
              <c:y val="0.91108778069407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451232"/>
        <c:crosses val="autoZero"/>
        <c:auto val="1"/>
        <c:lblAlgn val="ctr"/>
        <c:lblOffset val="100"/>
        <c:noMultiLvlLbl val="0"/>
      </c:catAx>
      <c:valAx>
        <c:axId val="30445123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4506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2759033296357586"/>
          <c:y val="0.70601377952755906"/>
          <c:w val="0.40249786328671955"/>
          <c:h val="0.10757443405511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f2_2!$D$4</c:f>
              <c:strCache>
                <c:ptCount val="1"/>
                <c:pt idx="0">
                  <c:v>EU funds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f2_2!$C$7:$C$23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f2_2!$D$7:$D$23</c:f>
              <c:numCache>
                <c:formatCode>0.000</c:formatCode>
                <c:ptCount val="17"/>
                <c:pt idx="0">
                  <c:v>0.50877190000000005</c:v>
                </c:pt>
                <c:pt idx="1">
                  <c:v>0.378882</c:v>
                </c:pt>
                <c:pt idx="2">
                  <c:v>0.27624310000000002</c:v>
                </c:pt>
                <c:pt idx="3">
                  <c:v>0.29516419999999999</c:v>
                </c:pt>
                <c:pt idx="4">
                  <c:v>0.31771939999999999</c:v>
                </c:pt>
                <c:pt idx="5">
                  <c:v>0.25736140000000002</c:v>
                </c:pt>
                <c:pt idx="6">
                  <c:v>0.20401069999999999</c:v>
                </c:pt>
                <c:pt idx="7">
                  <c:v>0.1537443</c:v>
                </c:pt>
                <c:pt idx="8">
                  <c:v>0.1077027</c:v>
                </c:pt>
                <c:pt idx="9">
                  <c:v>9.6937099999999998E-2</c:v>
                </c:pt>
                <c:pt idx="10">
                  <c:v>9.9589700000000003E-2</c:v>
                </c:pt>
                <c:pt idx="11">
                  <c:v>0.41591990000000001</c:v>
                </c:pt>
                <c:pt idx="12">
                  <c:v>0.41782970000000003</c:v>
                </c:pt>
                <c:pt idx="13">
                  <c:v>0.22135969999999999</c:v>
                </c:pt>
                <c:pt idx="14">
                  <c:v>0.17682110000000001</c:v>
                </c:pt>
                <c:pt idx="15">
                  <c:v>0.28647600000000001</c:v>
                </c:pt>
                <c:pt idx="16">
                  <c:v>0.33480789999999999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6-4D29-97F3-140B8FF908DD}"/>
            </c:ext>
          </c:extLst>
        </c:ser>
        <c:ser>
          <c:idx val="1"/>
          <c:order val="1"/>
          <c:tx>
            <c:strRef>
              <c:f>f2_2!$G$4</c:f>
              <c:strCache>
                <c:ptCount val="1"/>
                <c:pt idx="0">
                  <c:v>Hungarian taxpayers</c:v>
                </c:pt>
              </c:strCache>
            </c:strRef>
          </c:tx>
          <c:spPr>
            <a:ln w="9525" cap="rnd">
              <a:solidFill>
                <a:srgbClr val="FF6600"/>
              </a:solidFill>
              <a:round/>
            </a:ln>
            <a:effectLst/>
          </c:spPr>
          <c:marker>
            <c:symbol val="none"/>
          </c:marker>
          <c:cat>
            <c:numRef>
              <c:f>f2_2!$C$7:$C$23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f2_2!$G$7:$G$23</c:f>
              <c:numCache>
                <c:formatCode>0.000</c:formatCode>
                <c:ptCount val="17"/>
                <c:pt idx="0">
                  <c:v>0.47543299999999999</c:v>
                </c:pt>
                <c:pt idx="1">
                  <c:v>0.3311288</c:v>
                </c:pt>
                <c:pt idx="2">
                  <c:v>0.36052200000000001</c:v>
                </c:pt>
                <c:pt idx="3">
                  <c:v>0.37145489999999998</c:v>
                </c:pt>
                <c:pt idx="4">
                  <c:v>0.3336134</c:v>
                </c:pt>
                <c:pt idx="5">
                  <c:v>0.29019859999999997</c:v>
                </c:pt>
                <c:pt idx="6">
                  <c:v>0.24219209999999999</c:v>
                </c:pt>
                <c:pt idx="7">
                  <c:v>0.2457705</c:v>
                </c:pt>
                <c:pt idx="8">
                  <c:v>0.2093044</c:v>
                </c:pt>
                <c:pt idx="9">
                  <c:v>0.1898985</c:v>
                </c:pt>
                <c:pt idx="10">
                  <c:v>0.19847200000000001</c:v>
                </c:pt>
                <c:pt idx="11">
                  <c:v>0.29797420000000002</c:v>
                </c:pt>
                <c:pt idx="12">
                  <c:v>0.31445079999999997</c:v>
                </c:pt>
                <c:pt idx="13">
                  <c:v>0.23594119999999999</c:v>
                </c:pt>
                <c:pt idx="14">
                  <c:v>0.21683649999999999</c:v>
                </c:pt>
                <c:pt idx="15">
                  <c:v>0.2326655</c:v>
                </c:pt>
                <c:pt idx="16">
                  <c:v>0.22083410000000001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B6-4D29-97F3-140B8FF90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454592"/>
        <c:axId val="304455152"/>
      </c:lineChart>
      <c:catAx>
        <c:axId val="30445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5443132108486435E-2"/>
              <c:y val="0.91108778069407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455152"/>
        <c:crosses val="autoZero"/>
        <c:auto val="1"/>
        <c:lblAlgn val="ctr"/>
        <c:lblOffset val="100"/>
        <c:noMultiLvlLbl val="0"/>
      </c:catAx>
      <c:valAx>
        <c:axId val="30445515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45459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rgbClr val="FF66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9.9876443638842904E-2"/>
          <c:y val="0.71541547277936968"/>
          <c:w val="0.40726804080852091"/>
          <c:h val="0.108604261143574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2305802200256886E-2"/>
          <c:y val="3.3989945107576837E-2"/>
          <c:w val="0.90577247402176198"/>
          <c:h val="0.79889241926901422"/>
        </c:manualLayout>
      </c:layout>
      <c:lineChart>
        <c:grouping val="standard"/>
        <c:varyColors val="0"/>
        <c:ser>
          <c:idx val="0"/>
          <c:order val="0"/>
          <c:tx>
            <c:strRef>
              <c:f>f3_1!$O$4</c:f>
              <c:strCache>
                <c:ptCount val="1"/>
                <c:pt idx="0">
                  <c:v>share of crony companies, %, without framework agreements</c:v>
                </c:pt>
              </c:strCache>
            </c:strRef>
          </c:tx>
          <c:spPr>
            <a:ln w="9525" cap="rnd">
              <a:solidFill>
                <a:srgbClr val="FF66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f3_1!$C$7:$C$23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f3_1!$O$7:$O$23</c:f>
              <c:numCache>
                <c:formatCode>0.0</c:formatCode>
                <c:ptCount val="17"/>
                <c:pt idx="0">
                  <c:v>1.0728083055909747</c:v>
                </c:pt>
                <c:pt idx="1">
                  <c:v>0.40265691987068503</c:v>
                </c:pt>
                <c:pt idx="2">
                  <c:v>0.75535412980062511</c:v>
                </c:pt>
                <c:pt idx="3">
                  <c:v>1.0096079989615028</c:v>
                </c:pt>
                <c:pt idx="4">
                  <c:v>2.1129353721027848</c:v>
                </c:pt>
                <c:pt idx="5">
                  <c:v>0.85338665608244346</c:v>
                </c:pt>
                <c:pt idx="6">
                  <c:v>2.7578747244812991</c:v>
                </c:pt>
                <c:pt idx="7">
                  <c:v>8.3256592597443184</c:v>
                </c:pt>
                <c:pt idx="8">
                  <c:v>17.838761381503272</c:v>
                </c:pt>
                <c:pt idx="9">
                  <c:v>10.180725403517632</c:v>
                </c:pt>
                <c:pt idx="10">
                  <c:v>8.6204120655988135</c:v>
                </c:pt>
                <c:pt idx="11">
                  <c:v>20.382726815603124</c:v>
                </c:pt>
                <c:pt idx="12">
                  <c:v>22.446223917697949</c:v>
                </c:pt>
                <c:pt idx="13">
                  <c:v>14.901920348675649</c:v>
                </c:pt>
                <c:pt idx="14">
                  <c:v>22.809454906301507</c:v>
                </c:pt>
                <c:pt idx="15">
                  <c:v>28.241779324591715</c:v>
                </c:pt>
                <c:pt idx="16">
                  <c:v>21.04459646465099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07-4922-9BBF-9E400225E298}"/>
            </c:ext>
          </c:extLst>
        </c:ser>
        <c:ser>
          <c:idx val="1"/>
          <c:order val="1"/>
          <c:tx>
            <c:strRef>
              <c:f>f3_1!$P$4</c:f>
              <c:strCache>
                <c:ptCount val="1"/>
                <c:pt idx="0">
                  <c:v>share of crony companies, % with framework agreements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f3_1!$P$7:$P$23</c:f>
              <c:numCache>
                <c:formatCode>0.0</c:formatCode>
                <c:ptCount val="17"/>
                <c:pt idx="0">
                  <c:v>1.0051222762709233</c:v>
                </c:pt>
                <c:pt idx="1">
                  <c:v>0.34076973902315016</c:v>
                </c:pt>
                <c:pt idx="2">
                  <c:v>0.18375391570729779</c:v>
                </c:pt>
                <c:pt idx="3">
                  <c:v>0.38317557394502966</c:v>
                </c:pt>
                <c:pt idx="4">
                  <c:v>2.8715108931413882</c:v>
                </c:pt>
                <c:pt idx="5">
                  <c:v>1.5772001519481285</c:v>
                </c:pt>
                <c:pt idx="6">
                  <c:v>4.9203582696394861</c:v>
                </c:pt>
                <c:pt idx="7">
                  <c:v>6.2341487865202971</c:v>
                </c:pt>
                <c:pt idx="8">
                  <c:v>12.630775565177412</c:v>
                </c:pt>
                <c:pt idx="9">
                  <c:v>8.0230201941604093</c:v>
                </c:pt>
                <c:pt idx="10">
                  <c:v>2.0583567080766145</c:v>
                </c:pt>
                <c:pt idx="11">
                  <c:v>16.383535794142979</c:v>
                </c:pt>
                <c:pt idx="12">
                  <c:v>18.979767191041532</c:v>
                </c:pt>
                <c:pt idx="13">
                  <c:v>15.394714256431957</c:v>
                </c:pt>
                <c:pt idx="14">
                  <c:v>20.824587769664493</c:v>
                </c:pt>
                <c:pt idx="15">
                  <c:v>26.958671620257373</c:v>
                </c:pt>
                <c:pt idx="16">
                  <c:v>18.564885081011813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07-4922-9BBF-9E400225E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121440"/>
        <c:axId val="305122000"/>
      </c:lineChart>
      <c:catAx>
        <c:axId val="30512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5226457419466158E-3"/>
              <c:y val="0.91108773631094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122000"/>
        <c:crosses val="autoZero"/>
        <c:auto val="1"/>
        <c:lblAlgn val="ctr"/>
        <c:lblOffset val="100"/>
        <c:noMultiLvlLbl val="0"/>
      </c:catAx>
      <c:valAx>
        <c:axId val="30512200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12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9916792315854126E-2"/>
          <c:y val="6.1992355790297847E-2"/>
          <c:w val="0.69132931376850071"/>
          <c:h val="0.200588467978346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/>
              <a:t>All contracts, </a:t>
            </a:r>
            <a:r>
              <a:rPr lang="en-US" sz="1000"/>
              <a:t>without framework agreements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96981627296587"/>
          <c:y val="0.17129629629629628"/>
          <c:w val="0.82456627296587937"/>
          <c:h val="0.67868839311752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f3_1!$G$30</c:f>
              <c:strCache>
                <c:ptCount val="1"/>
                <c:pt idx="0">
                  <c:v>mgts_plus, without framework agreements,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rgbClr val="FF66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AB9-4CAE-9970-81AD4FCB95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f3_1!$H$31:$H$32</c:f>
              <c:strCache>
                <c:ptCount val="2"/>
                <c:pt idx="0">
                  <c:v>2005-2010</c:v>
                </c:pt>
                <c:pt idx="1">
                  <c:v>2011-2021</c:v>
                </c:pt>
              </c:strCache>
            </c:strRef>
          </c:cat>
          <c:val>
            <c:numRef>
              <c:f>f3_1!$G$31:$G$32</c:f>
              <c:numCache>
                <c:formatCode>0.0</c:formatCode>
                <c:ptCount val="2"/>
                <c:pt idx="0">
                  <c:v>1.1928673076684533</c:v>
                </c:pt>
                <c:pt idx="1">
                  <c:v>18.428924972534425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B9-4CAE-9970-81AD4FCB95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5124800"/>
        <c:axId val="305125360"/>
      </c:barChart>
      <c:catAx>
        <c:axId val="305124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</a:t>
                </a:r>
                <a:r>
                  <a:rPr lang="hu-HU" baseline="0"/>
                  <a:t>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77888717518558E-2"/>
              <c:y val="0.91879364762049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125360"/>
        <c:crosses val="autoZero"/>
        <c:auto val="1"/>
        <c:lblAlgn val="ctr"/>
        <c:lblOffset val="100"/>
        <c:noMultiLvlLbl val="0"/>
      </c:catAx>
      <c:valAx>
        <c:axId val="3051253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overlay val="0"/>
          <c:spPr>
            <a:noFill/>
            <a:ln>
              <a:solidFill>
                <a:srgbClr val="5B9BD5">
                  <a:alpha val="95000"/>
                </a:srgbClr>
              </a:solidFill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1248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626745</xdr:colOff>
      <xdr:row>2</xdr:row>
      <xdr:rowOff>139065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1845945" cy="5200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609599</xdr:colOff>
      <xdr:row>3</xdr:row>
      <xdr:rowOff>9525</xdr:rowOff>
    </xdr:from>
    <xdr:to>
      <xdr:col>17</xdr:col>
      <xdr:colOff>390524</xdr:colOff>
      <xdr:row>16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19050</xdr:colOff>
      <xdr:row>3</xdr:row>
      <xdr:rowOff>38101</xdr:rowOff>
    </xdr:from>
    <xdr:to>
      <xdr:col>23</xdr:col>
      <xdr:colOff>409575</xdr:colOff>
      <xdr:row>15</xdr:row>
      <xdr:rowOff>171451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29</xdr:row>
      <xdr:rowOff>1</xdr:rowOff>
    </xdr:from>
    <xdr:to>
      <xdr:col>17</xdr:col>
      <xdr:colOff>390525</xdr:colOff>
      <xdr:row>41</xdr:row>
      <xdr:rowOff>114301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29</xdr:row>
      <xdr:rowOff>0</xdr:rowOff>
    </xdr:from>
    <xdr:to>
      <xdr:col>23</xdr:col>
      <xdr:colOff>390525</xdr:colOff>
      <xdr:row>41</xdr:row>
      <xdr:rowOff>133350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4</xdr:row>
      <xdr:rowOff>20637</xdr:rowOff>
    </xdr:from>
    <xdr:to>
      <xdr:col>16</xdr:col>
      <xdr:colOff>349250</xdr:colOff>
      <xdr:row>17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593725</xdr:colOff>
      <xdr:row>31</xdr:row>
      <xdr:rowOff>15875</xdr:rowOff>
    </xdr:from>
    <xdr:to>
      <xdr:col>16</xdr:col>
      <xdr:colOff>295275</xdr:colOff>
      <xdr:row>48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34925</xdr:colOff>
      <xdr:row>5</xdr:row>
      <xdr:rowOff>15875</xdr:rowOff>
    </xdr:from>
    <xdr:to>
      <xdr:col>23</xdr:col>
      <xdr:colOff>603250</xdr:colOff>
      <xdr:row>23</xdr:row>
      <xdr:rowOff>25400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600075</xdr:colOff>
      <xdr:row>5</xdr:row>
      <xdr:rowOff>23812</xdr:rowOff>
    </xdr:from>
    <xdr:to>
      <xdr:col>21</xdr:col>
      <xdr:colOff>209550</xdr:colOff>
      <xdr:row>17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600076</xdr:colOff>
      <xdr:row>27</xdr:row>
      <xdr:rowOff>185736</xdr:rowOff>
    </xdr:from>
    <xdr:to>
      <xdr:col>21</xdr:col>
      <xdr:colOff>238126</xdr:colOff>
      <xdr:row>40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600077</xdr:colOff>
      <xdr:row>28</xdr:row>
      <xdr:rowOff>28577</xdr:rowOff>
    </xdr:from>
    <xdr:to>
      <xdr:col>26</xdr:col>
      <xdr:colOff>209551</xdr:colOff>
      <xdr:row>40</xdr:row>
      <xdr:rowOff>171451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590550</xdr:colOff>
      <xdr:row>41</xdr:row>
      <xdr:rowOff>180975</xdr:rowOff>
    </xdr:from>
    <xdr:to>
      <xdr:col>21</xdr:col>
      <xdr:colOff>285750</xdr:colOff>
      <xdr:row>55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9525</xdr:colOff>
      <xdr:row>42</xdr:row>
      <xdr:rowOff>9525</xdr:rowOff>
    </xdr:from>
    <xdr:to>
      <xdr:col>26</xdr:col>
      <xdr:colOff>257175</xdr:colOff>
      <xdr:row>54</xdr:row>
      <xdr:rowOff>180975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4</xdr:row>
      <xdr:rowOff>4760</xdr:rowOff>
    </xdr:from>
    <xdr:to>
      <xdr:col>21</xdr:col>
      <xdr:colOff>314325</xdr:colOff>
      <xdr:row>16</xdr:row>
      <xdr:rowOff>171449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603250</xdr:colOff>
      <xdr:row>30</xdr:row>
      <xdr:rowOff>107950</xdr:rowOff>
    </xdr:from>
    <xdr:to>
      <xdr:col>21</xdr:col>
      <xdr:colOff>317500</xdr:colOff>
      <xdr:row>45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47</xdr:row>
      <xdr:rowOff>0</xdr:rowOff>
    </xdr:from>
    <xdr:to>
      <xdr:col>21</xdr:col>
      <xdr:colOff>336550</xdr:colOff>
      <xdr:row>61</xdr:row>
      <xdr:rowOff>6350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5</xdr:row>
      <xdr:rowOff>23811</xdr:rowOff>
    </xdr:from>
    <xdr:to>
      <xdr:col>15</xdr:col>
      <xdr:colOff>292100</xdr:colOff>
      <xdr:row>17</xdr:row>
      <xdr:rowOff>25401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342900</xdr:colOff>
      <xdr:row>33</xdr:row>
      <xdr:rowOff>177800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0:C17"/>
  <sheetViews>
    <sheetView tabSelected="1" workbookViewId="0">
      <selection activeCell="A4" sqref="A4"/>
    </sheetView>
  </sheetViews>
  <sheetFormatPr defaultRowHeight="14.5" x14ac:dyDescent="0.35"/>
  <cols>
    <col min="3" max="3" width="9.7265625" bestFit="1" customWidth="1"/>
  </cols>
  <sheetData>
    <row r="10" spans="3:3" ht="26" x14ac:dyDescent="0.6">
      <c r="C10" s="1" t="s">
        <v>77</v>
      </c>
    </row>
    <row r="11" spans="3:3" x14ac:dyDescent="0.35">
      <c r="C11" s="55" t="s">
        <v>107</v>
      </c>
    </row>
    <row r="17" spans="3:3" x14ac:dyDescent="0.35">
      <c r="C17" s="2" t="s">
        <v>111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"/>
  <sheetViews>
    <sheetView workbookViewId="0"/>
  </sheetViews>
  <sheetFormatPr defaultRowHeight="14.5" x14ac:dyDescent="0.35"/>
  <cols>
    <col min="3" max="3" width="27.1796875" customWidth="1"/>
    <col min="4" max="4" width="36.7265625" customWidth="1"/>
    <col min="5" max="5" width="37.453125" customWidth="1"/>
    <col min="6" max="6" width="126" customWidth="1"/>
  </cols>
  <sheetData>
    <row r="1" spans="1:6" x14ac:dyDescent="0.35">
      <c r="A1" t="s">
        <v>0</v>
      </c>
    </row>
    <row r="4" spans="1:6" x14ac:dyDescent="0.35">
      <c r="C4" s="17" t="s">
        <v>134</v>
      </c>
      <c r="D4" s="17" t="s">
        <v>141</v>
      </c>
    </row>
    <row r="5" spans="1:6" x14ac:dyDescent="0.35">
      <c r="C5" s="17" t="s">
        <v>135</v>
      </c>
      <c r="D5" s="56" t="s">
        <v>136</v>
      </c>
    </row>
    <row r="6" spans="1:6" x14ac:dyDescent="0.35">
      <c r="C6" s="17" t="s">
        <v>137</v>
      </c>
      <c r="D6" s="17">
        <v>10</v>
      </c>
    </row>
    <row r="9" spans="1:6" x14ac:dyDescent="0.35">
      <c r="C9" s="17" t="s">
        <v>138</v>
      </c>
      <c r="D9" s="17" t="s">
        <v>112</v>
      </c>
      <c r="E9" s="17" t="s">
        <v>113</v>
      </c>
      <c r="F9" s="17" t="s">
        <v>114</v>
      </c>
    </row>
    <row r="10" spans="1:6" x14ac:dyDescent="0.35">
      <c r="C10" s="17">
        <v>1</v>
      </c>
      <c r="D10" s="17" t="s">
        <v>109</v>
      </c>
      <c r="E10" s="17" t="s">
        <v>116</v>
      </c>
      <c r="F10" s="17" t="s">
        <v>115</v>
      </c>
    </row>
    <row r="11" spans="1:6" x14ac:dyDescent="0.35">
      <c r="C11" s="17">
        <v>2</v>
      </c>
      <c r="D11" s="17" t="s">
        <v>110</v>
      </c>
      <c r="E11" s="17" t="s">
        <v>116</v>
      </c>
      <c r="F11" s="17" t="s">
        <v>117</v>
      </c>
    </row>
    <row r="12" spans="1:6" x14ac:dyDescent="0.35">
      <c r="C12" s="17">
        <v>3</v>
      </c>
      <c r="D12" s="17" t="s">
        <v>45</v>
      </c>
      <c r="E12" s="17" t="s">
        <v>118</v>
      </c>
      <c r="F12" s="17" t="s">
        <v>145</v>
      </c>
    </row>
    <row r="13" spans="1:6" x14ac:dyDescent="0.35">
      <c r="C13" s="17">
        <v>4</v>
      </c>
      <c r="D13" s="17" t="s">
        <v>119</v>
      </c>
      <c r="E13" s="17" t="s">
        <v>120</v>
      </c>
      <c r="F13" s="17" t="s">
        <v>123</v>
      </c>
    </row>
    <row r="14" spans="1:6" x14ac:dyDescent="0.35">
      <c r="C14" s="17">
        <v>5</v>
      </c>
      <c r="D14" s="17" t="s">
        <v>121</v>
      </c>
      <c r="E14" s="17" t="s">
        <v>122</v>
      </c>
      <c r="F14" s="17" t="s">
        <v>124</v>
      </c>
    </row>
    <row r="15" spans="1:6" x14ac:dyDescent="0.35">
      <c r="C15" s="17">
        <v>6</v>
      </c>
      <c r="D15" s="17" t="s">
        <v>125</v>
      </c>
      <c r="E15" s="17" t="s">
        <v>126</v>
      </c>
      <c r="F15" s="17" t="s">
        <v>127</v>
      </c>
    </row>
    <row r="16" spans="1:6" x14ac:dyDescent="0.35">
      <c r="C16" s="17">
        <v>7</v>
      </c>
      <c r="D16" s="17" t="s">
        <v>128</v>
      </c>
      <c r="E16" s="17" t="s">
        <v>129</v>
      </c>
      <c r="F16" s="17" t="s">
        <v>146</v>
      </c>
    </row>
    <row r="17" spans="3:6" x14ac:dyDescent="0.35">
      <c r="C17" s="17">
        <v>8</v>
      </c>
      <c r="D17" s="17" t="s">
        <v>85</v>
      </c>
      <c r="E17" s="17" t="s">
        <v>130</v>
      </c>
      <c r="F17" s="17" t="s">
        <v>143</v>
      </c>
    </row>
    <row r="18" spans="3:6" x14ac:dyDescent="0.35">
      <c r="C18" s="17">
        <v>9</v>
      </c>
      <c r="D18" s="17" t="s">
        <v>142</v>
      </c>
      <c r="E18" s="17" t="s">
        <v>130</v>
      </c>
      <c r="F18" s="17" t="s">
        <v>144</v>
      </c>
    </row>
    <row r="19" spans="3:6" x14ac:dyDescent="0.35">
      <c r="C19" s="17">
        <v>10</v>
      </c>
      <c r="D19" s="17" t="s">
        <v>131</v>
      </c>
      <c r="E19" s="17" t="s">
        <v>132</v>
      </c>
      <c r="F19" s="17" t="s">
        <v>133</v>
      </c>
    </row>
  </sheetData>
  <pageMargins left="0.7" right="0.7" top="0.75" bottom="0.75" header="0.3" footer="0.3"/>
  <ignoredErrors>
    <ignoredError sqref="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workbookViewId="0"/>
  </sheetViews>
  <sheetFormatPr defaultRowHeight="14.5" x14ac:dyDescent="0.35"/>
  <sheetData>
    <row r="1" spans="1:11" x14ac:dyDescent="0.35">
      <c r="A1" t="s">
        <v>0</v>
      </c>
    </row>
    <row r="7" spans="1:11" x14ac:dyDescent="0.35">
      <c r="C7" t="s">
        <v>140</v>
      </c>
      <c r="K7" s="36"/>
    </row>
    <row r="9" spans="1:11" x14ac:dyDescent="0.35">
      <c r="C9" s="57" t="s">
        <v>139</v>
      </c>
      <c r="D9" s="57"/>
      <c r="E9" s="57"/>
      <c r="F9" s="57"/>
      <c r="G9" s="57"/>
      <c r="H9" s="57"/>
      <c r="I9" s="57"/>
      <c r="J9" s="57"/>
    </row>
    <row r="10" spans="1:11" x14ac:dyDescent="0.35">
      <c r="C10" s="57"/>
      <c r="D10" s="57"/>
      <c r="E10" s="57"/>
      <c r="F10" s="57"/>
      <c r="G10" s="57"/>
      <c r="H10" s="57"/>
      <c r="I10" s="57"/>
      <c r="J10" s="57"/>
    </row>
    <row r="11" spans="1:11" x14ac:dyDescent="0.35">
      <c r="C11" s="57"/>
      <c r="D11" s="57"/>
      <c r="E11" s="57"/>
      <c r="F11" s="57"/>
      <c r="G11" s="57"/>
      <c r="H11" s="57"/>
      <c r="I11" s="57"/>
      <c r="J11" s="57"/>
    </row>
    <row r="12" spans="1:11" x14ac:dyDescent="0.35">
      <c r="C12" s="57"/>
      <c r="D12" s="57"/>
      <c r="E12" s="57"/>
      <c r="F12" s="57"/>
      <c r="G12" s="57"/>
      <c r="H12" s="57"/>
      <c r="I12" s="57"/>
      <c r="J12" s="57"/>
    </row>
  </sheetData>
  <mergeCells count="1">
    <mergeCell ref="C9:J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9"/>
  <sheetViews>
    <sheetView workbookViewId="0"/>
  </sheetViews>
  <sheetFormatPr defaultRowHeight="14.5" x14ac:dyDescent="0.35"/>
  <cols>
    <col min="3" max="3" width="4.54296875" customWidth="1"/>
    <col min="4" max="4" width="70.54296875" customWidth="1"/>
  </cols>
  <sheetData>
    <row r="1" spans="1:5" x14ac:dyDescent="0.35">
      <c r="A1" t="s">
        <v>0</v>
      </c>
      <c r="D1" s="9"/>
    </row>
    <row r="3" spans="1:5" x14ac:dyDescent="0.35">
      <c r="C3" s="3"/>
      <c r="D3" s="3" t="s">
        <v>57</v>
      </c>
      <c r="E3" t="s">
        <v>80</v>
      </c>
    </row>
    <row r="4" spans="1:5" x14ac:dyDescent="0.35">
      <c r="C4" s="4"/>
    </row>
    <row r="5" spans="1:5" x14ac:dyDescent="0.35">
      <c r="C5" s="5"/>
      <c r="D5" s="6" t="s">
        <v>1</v>
      </c>
    </row>
    <row r="6" spans="1:5" x14ac:dyDescent="0.35">
      <c r="C6" s="5">
        <v>1</v>
      </c>
      <c r="D6" s="7" t="s">
        <v>3</v>
      </c>
    </row>
    <row r="7" spans="1:5" s="10" customFormat="1" ht="22.5" customHeight="1" x14ac:dyDescent="0.35">
      <c r="C7" s="5">
        <f>C6+1</f>
        <v>2</v>
      </c>
      <c r="D7" s="7" t="s">
        <v>4</v>
      </c>
    </row>
    <row r="8" spans="1:5" x14ac:dyDescent="0.35">
      <c r="C8" s="5">
        <f t="shared" ref="C8:C27" si="0">C7+1</f>
        <v>3</v>
      </c>
      <c r="D8" s="7" t="s">
        <v>5</v>
      </c>
    </row>
    <row r="9" spans="1:5" x14ac:dyDescent="0.35">
      <c r="C9" s="5">
        <f t="shared" si="0"/>
        <v>4</v>
      </c>
      <c r="D9" s="7" t="s">
        <v>6</v>
      </c>
    </row>
    <row r="10" spans="1:5" x14ac:dyDescent="0.35">
      <c r="C10" s="5">
        <f t="shared" si="0"/>
        <v>5</v>
      </c>
      <c r="D10" s="7" t="s">
        <v>7</v>
      </c>
    </row>
    <row r="11" spans="1:5" x14ac:dyDescent="0.35">
      <c r="C11" s="5">
        <f t="shared" si="0"/>
        <v>6</v>
      </c>
      <c r="D11" s="7" t="s">
        <v>8</v>
      </c>
    </row>
    <row r="12" spans="1:5" x14ac:dyDescent="0.35">
      <c r="C12" s="5">
        <f t="shared" si="0"/>
        <v>7</v>
      </c>
      <c r="D12" s="7" t="s">
        <v>9</v>
      </c>
    </row>
    <row r="13" spans="1:5" x14ac:dyDescent="0.35">
      <c r="C13" s="5">
        <f t="shared" si="0"/>
        <v>8</v>
      </c>
      <c r="D13" s="7" t="s">
        <v>10</v>
      </c>
    </row>
    <row r="14" spans="1:5" x14ac:dyDescent="0.35">
      <c r="C14" s="5">
        <f t="shared" si="0"/>
        <v>9</v>
      </c>
      <c r="D14" s="7" t="s">
        <v>11</v>
      </c>
    </row>
    <row r="15" spans="1:5" x14ac:dyDescent="0.35">
      <c r="C15" s="5">
        <f t="shared" si="0"/>
        <v>10</v>
      </c>
      <c r="D15" s="7" t="s">
        <v>12</v>
      </c>
    </row>
    <row r="16" spans="1:5" x14ac:dyDescent="0.35">
      <c r="C16" s="5">
        <f t="shared" si="0"/>
        <v>11</v>
      </c>
      <c r="D16" s="7" t="s">
        <v>13</v>
      </c>
    </row>
    <row r="17" spans="3:4" x14ac:dyDescent="0.35">
      <c r="C17" s="5">
        <f t="shared" si="0"/>
        <v>12</v>
      </c>
      <c r="D17" s="7" t="s">
        <v>14</v>
      </c>
    </row>
    <row r="18" spans="3:4" x14ac:dyDescent="0.35">
      <c r="C18" s="5">
        <f t="shared" si="0"/>
        <v>13</v>
      </c>
      <c r="D18" s="7" t="s">
        <v>15</v>
      </c>
    </row>
    <row r="19" spans="3:4" x14ac:dyDescent="0.35">
      <c r="C19" s="5">
        <f t="shared" si="0"/>
        <v>14</v>
      </c>
      <c r="D19" s="7" t="s">
        <v>16</v>
      </c>
    </row>
    <row r="20" spans="3:4" x14ac:dyDescent="0.35">
      <c r="C20" s="5">
        <f t="shared" si="0"/>
        <v>15</v>
      </c>
      <c r="D20" s="7" t="s">
        <v>17</v>
      </c>
    </row>
    <row r="21" spans="3:4" x14ac:dyDescent="0.35">
      <c r="C21" s="5">
        <f t="shared" si="0"/>
        <v>16</v>
      </c>
      <c r="D21" s="7" t="s">
        <v>18</v>
      </c>
    </row>
    <row r="22" spans="3:4" x14ac:dyDescent="0.35">
      <c r="C22" s="5">
        <f t="shared" si="0"/>
        <v>17</v>
      </c>
      <c r="D22" s="7" t="s">
        <v>19</v>
      </c>
    </row>
    <row r="23" spans="3:4" x14ac:dyDescent="0.35">
      <c r="C23" s="5">
        <f t="shared" si="0"/>
        <v>18</v>
      </c>
      <c r="D23" s="7" t="s">
        <v>20</v>
      </c>
    </row>
    <row r="24" spans="3:4" x14ac:dyDescent="0.35">
      <c r="C24" s="5">
        <f t="shared" si="0"/>
        <v>19</v>
      </c>
      <c r="D24" s="7" t="s">
        <v>21</v>
      </c>
    </row>
    <row r="25" spans="3:4" x14ac:dyDescent="0.35">
      <c r="C25" s="5">
        <f t="shared" si="0"/>
        <v>20</v>
      </c>
      <c r="D25" s="7" t="s">
        <v>22</v>
      </c>
    </row>
    <row r="26" spans="3:4" x14ac:dyDescent="0.35">
      <c r="C26" s="5">
        <f t="shared" si="0"/>
        <v>21</v>
      </c>
      <c r="D26" s="7" t="s">
        <v>23</v>
      </c>
    </row>
    <row r="27" spans="3:4" x14ac:dyDescent="0.35">
      <c r="C27" s="5">
        <f t="shared" si="0"/>
        <v>22</v>
      </c>
      <c r="D27" s="7" t="s">
        <v>24</v>
      </c>
    </row>
    <row r="28" spans="3:4" x14ac:dyDescent="0.35">
      <c r="C28" s="5">
        <f>C27+1</f>
        <v>23</v>
      </c>
      <c r="D28" s="7" t="s">
        <v>25</v>
      </c>
    </row>
    <row r="29" spans="3:4" x14ac:dyDescent="0.35">
      <c r="C29" s="5">
        <f t="shared" ref="C29:C47" si="1">C28+1</f>
        <v>24</v>
      </c>
      <c r="D29" s="7" t="s">
        <v>26</v>
      </c>
    </row>
    <row r="30" spans="3:4" x14ac:dyDescent="0.35">
      <c r="C30" s="5">
        <f t="shared" si="1"/>
        <v>25</v>
      </c>
      <c r="D30" s="7" t="s">
        <v>27</v>
      </c>
    </row>
    <row r="31" spans="3:4" x14ac:dyDescent="0.35">
      <c r="C31" s="5">
        <f t="shared" si="1"/>
        <v>26</v>
      </c>
      <c r="D31" s="7" t="s">
        <v>28</v>
      </c>
    </row>
    <row r="32" spans="3:4" x14ac:dyDescent="0.35">
      <c r="C32" s="5">
        <f t="shared" si="1"/>
        <v>27</v>
      </c>
      <c r="D32" s="7" t="s">
        <v>29</v>
      </c>
    </row>
    <row r="33" spans="3:4" x14ac:dyDescent="0.35">
      <c r="C33" s="5">
        <f t="shared" si="1"/>
        <v>28</v>
      </c>
      <c r="D33" s="7" t="s">
        <v>30</v>
      </c>
    </row>
    <row r="34" spans="3:4" s="10" customFormat="1" x14ac:dyDescent="0.35">
      <c r="C34" s="5">
        <f t="shared" si="1"/>
        <v>29</v>
      </c>
      <c r="D34" s="7" t="s">
        <v>31</v>
      </c>
    </row>
    <row r="35" spans="3:4" s="10" customFormat="1" x14ac:dyDescent="0.35">
      <c r="C35" s="5">
        <f t="shared" si="1"/>
        <v>30</v>
      </c>
      <c r="D35" s="7" t="s">
        <v>32</v>
      </c>
    </row>
    <row r="36" spans="3:4" s="10" customFormat="1" x14ac:dyDescent="0.35">
      <c r="C36" s="5">
        <f t="shared" si="1"/>
        <v>31</v>
      </c>
      <c r="D36" s="7" t="s">
        <v>33</v>
      </c>
    </row>
    <row r="37" spans="3:4" x14ac:dyDescent="0.35">
      <c r="C37" s="5">
        <f t="shared" si="1"/>
        <v>32</v>
      </c>
      <c r="D37" s="7" t="s">
        <v>34</v>
      </c>
    </row>
    <row r="38" spans="3:4" x14ac:dyDescent="0.35">
      <c r="C38" s="5">
        <f t="shared" si="1"/>
        <v>33</v>
      </c>
      <c r="D38" s="7" t="s">
        <v>35</v>
      </c>
    </row>
    <row r="39" spans="3:4" x14ac:dyDescent="0.35">
      <c r="C39" s="5">
        <f t="shared" si="1"/>
        <v>34</v>
      </c>
      <c r="D39" s="7" t="s">
        <v>36</v>
      </c>
    </row>
    <row r="40" spans="3:4" x14ac:dyDescent="0.35">
      <c r="C40" s="5">
        <f t="shared" si="1"/>
        <v>35</v>
      </c>
      <c r="D40" s="7" t="s">
        <v>37</v>
      </c>
    </row>
    <row r="41" spans="3:4" x14ac:dyDescent="0.35">
      <c r="C41" s="5">
        <f t="shared" si="1"/>
        <v>36</v>
      </c>
      <c r="D41" s="7" t="s">
        <v>38</v>
      </c>
    </row>
    <row r="42" spans="3:4" x14ac:dyDescent="0.35">
      <c r="C42" s="5">
        <f t="shared" si="1"/>
        <v>37</v>
      </c>
      <c r="D42" s="7" t="s">
        <v>39</v>
      </c>
    </row>
    <row r="43" spans="3:4" x14ac:dyDescent="0.35">
      <c r="C43" s="5">
        <f t="shared" si="1"/>
        <v>38</v>
      </c>
      <c r="D43" s="7" t="s">
        <v>40</v>
      </c>
    </row>
    <row r="44" spans="3:4" x14ac:dyDescent="0.35">
      <c r="C44" s="5">
        <f t="shared" si="1"/>
        <v>39</v>
      </c>
      <c r="D44" s="7" t="s">
        <v>41</v>
      </c>
    </row>
    <row r="45" spans="3:4" x14ac:dyDescent="0.35">
      <c r="C45" s="5">
        <f t="shared" si="1"/>
        <v>40</v>
      </c>
      <c r="D45" s="7" t="s">
        <v>42</v>
      </c>
    </row>
    <row r="46" spans="3:4" x14ac:dyDescent="0.35">
      <c r="C46" s="5">
        <f t="shared" si="1"/>
        <v>41</v>
      </c>
      <c r="D46" s="7" t="s">
        <v>43</v>
      </c>
    </row>
    <row r="47" spans="3:4" x14ac:dyDescent="0.35">
      <c r="C47" s="5">
        <f t="shared" si="1"/>
        <v>42</v>
      </c>
      <c r="D47" s="7" t="s">
        <v>44</v>
      </c>
    </row>
    <row r="48" spans="3:4" x14ac:dyDescent="0.35">
      <c r="C48" s="4"/>
      <c r="D48" s="8"/>
    </row>
    <row r="49" spans="3:4" x14ac:dyDescent="0.35">
      <c r="C49" s="4"/>
      <c r="D49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workbookViewId="0"/>
  </sheetViews>
  <sheetFormatPr defaultRowHeight="14.5" x14ac:dyDescent="0.35"/>
  <sheetData>
    <row r="1" spans="1:11" x14ac:dyDescent="0.35">
      <c r="A1" t="s">
        <v>0</v>
      </c>
    </row>
    <row r="2" spans="1:11" x14ac:dyDescent="0.35">
      <c r="D2" t="s">
        <v>109</v>
      </c>
    </row>
    <row r="3" spans="1:11" x14ac:dyDescent="0.35">
      <c r="D3" t="s">
        <v>46</v>
      </c>
      <c r="G3" t="s">
        <v>108</v>
      </c>
    </row>
    <row r="4" spans="1:11" x14ac:dyDescent="0.35">
      <c r="D4" s="20" t="s">
        <v>45</v>
      </c>
      <c r="E4" s="20" t="s">
        <v>46</v>
      </c>
      <c r="F4" s="20" t="s">
        <v>47</v>
      </c>
      <c r="G4" s="20" t="s">
        <v>45</v>
      </c>
      <c r="H4" s="20" t="s">
        <v>46</v>
      </c>
      <c r="I4" s="20" t="s">
        <v>47</v>
      </c>
      <c r="J4" s="39" t="s">
        <v>52</v>
      </c>
      <c r="K4" s="39" t="s">
        <v>52</v>
      </c>
    </row>
    <row r="5" spans="1:11" x14ac:dyDescent="0.35">
      <c r="D5" s="20"/>
      <c r="E5" s="17"/>
      <c r="F5" s="17"/>
      <c r="G5" s="20"/>
      <c r="H5" s="17"/>
      <c r="I5" s="17"/>
      <c r="J5" s="17"/>
      <c r="K5" s="17"/>
    </row>
    <row r="6" spans="1:11" x14ac:dyDescent="0.35">
      <c r="D6" s="20">
        <v>2005</v>
      </c>
      <c r="E6" s="54">
        <v>887.96460000000002</v>
      </c>
      <c r="F6" s="20">
        <v>3117</v>
      </c>
      <c r="G6" s="20">
        <v>2005</v>
      </c>
      <c r="H6" s="54">
        <v>161.0497</v>
      </c>
      <c r="I6" s="20">
        <v>560</v>
      </c>
      <c r="J6" s="19">
        <f>H6/E6*100</f>
        <v>18.136950504558403</v>
      </c>
      <c r="K6" s="19">
        <f>I6/F6*100</f>
        <v>17.965992941931344</v>
      </c>
    </row>
    <row r="7" spans="1:11" x14ac:dyDescent="0.35">
      <c r="D7" s="20">
        <v>2006</v>
      </c>
      <c r="E7" s="54">
        <v>1300.077</v>
      </c>
      <c r="F7" s="20">
        <v>4895</v>
      </c>
      <c r="G7" s="20">
        <v>2006</v>
      </c>
      <c r="H7" s="54">
        <v>178.44900000000001</v>
      </c>
      <c r="I7" s="20">
        <v>846</v>
      </c>
      <c r="J7" s="19">
        <f t="shared" ref="J7:J22" si="0">H7/E7*100</f>
        <v>13.726033150344172</v>
      </c>
      <c r="K7" s="19">
        <f t="shared" ref="K7:K24" si="1">I7/F7*100</f>
        <v>17.282941777323799</v>
      </c>
    </row>
    <row r="8" spans="1:11" x14ac:dyDescent="0.35">
      <c r="D8" s="20">
        <v>2007</v>
      </c>
      <c r="E8" s="54">
        <v>4047.8</v>
      </c>
      <c r="F8" s="20">
        <v>4229</v>
      </c>
      <c r="G8" s="20">
        <v>2007</v>
      </c>
      <c r="H8" s="54">
        <v>97.750559999999993</v>
      </c>
      <c r="I8" s="20">
        <v>183</v>
      </c>
      <c r="J8" s="19">
        <f t="shared" si="0"/>
        <v>2.4149058747961853</v>
      </c>
      <c r="K8" s="19">
        <f t="shared" si="1"/>
        <v>4.3272641286356111</v>
      </c>
    </row>
    <row r="9" spans="1:11" x14ac:dyDescent="0.35">
      <c r="D9" s="20">
        <v>2008</v>
      </c>
      <c r="E9" s="54">
        <v>5524.6580000000004</v>
      </c>
      <c r="F9" s="20">
        <v>10324</v>
      </c>
      <c r="G9" s="20">
        <v>2008</v>
      </c>
      <c r="H9" s="54">
        <v>4381.0889999999999</v>
      </c>
      <c r="I9" s="20">
        <v>2611</v>
      </c>
      <c r="J9" s="19">
        <f t="shared" si="0"/>
        <v>79.300637252115862</v>
      </c>
      <c r="K9" s="19">
        <f t="shared" si="1"/>
        <v>25.290585044556373</v>
      </c>
    </row>
    <row r="10" spans="1:11" x14ac:dyDescent="0.35">
      <c r="D10" s="20">
        <v>2009</v>
      </c>
      <c r="E10" s="54">
        <v>3658.8159999999998</v>
      </c>
      <c r="F10" s="20">
        <v>17892</v>
      </c>
      <c r="G10" s="20">
        <v>2009</v>
      </c>
      <c r="H10" s="54">
        <v>2427.9189999999999</v>
      </c>
      <c r="I10" s="20">
        <v>9046</v>
      </c>
      <c r="J10" s="19">
        <f t="shared" si="0"/>
        <v>66.358051347758391</v>
      </c>
      <c r="K10" s="19">
        <f t="shared" si="1"/>
        <v>50.558909009613238</v>
      </c>
    </row>
    <row r="11" spans="1:11" x14ac:dyDescent="0.35">
      <c r="D11" s="20">
        <v>2010</v>
      </c>
      <c r="E11" s="54">
        <v>1913.8109999999999</v>
      </c>
      <c r="F11" s="20">
        <v>21763</v>
      </c>
      <c r="G11" s="20">
        <v>2010</v>
      </c>
      <c r="H11" s="54">
        <v>1346.9770000000001</v>
      </c>
      <c r="I11" s="20">
        <v>11142</v>
      </c>
      <c r="J11" s="19">
        <f t="shared" si="0"/>
        <v>70.38192381588361</v>
      </c>
      <c r="K11" s="19">
        <f t="shared" si="1"/>
        <v>51.196985709690757</v>
      </c>
    </row>
    <row r="12" spans="1:11" x14ac:dyDescent="0.35">
      <c r="D12" s="20">
        <v>2011</v>
      </c>
      <c r="E12" s="54">
        <v>757.53</v>
      </c>
      <c r="F12" s="20">
        <v>14701</v>
      </c>
      <c r="G12" s="20">
        <v>2011</v>
      </c>
      <c r="H12" s="54">
        <v>433.7835</v>
      </c>
      <c r="I12" s="20">
        <v>6754</v>
      </c>
      <c r="J12" s="19">
        <f t="shared" si="0"/>
        <v>57.262880677992953</v>
      </c>
      <c r="K12" s="19">
        <f t="shared" si="1"/>
        <v>45.942452894360933</v>
      </c>
    </row>
    <row r="13" spans="1:11" x14ac:dyDescent="0.35">
      <c r="D13" s="20">
        <v>2012</v>
      </c>
      <c r="E13" s="54">
        <v>2525.7530000000002</v>
      </c>
      <c r="F13" s="20">
        <v>14524</v>
      </c>
      <c r="G13" s="20">
        <v>2012</v>
      </c>
      <c r="H13" s="54">
        <v>1665.029</v>
      </c>
      <c r="I13" s="20">
        <v>5597</v>
      </c>
      <c r="J13" s="19">
        <f t="shared" si="0"/>
        <v>65.922083434128353</v>
      </c>
      <c r="K13" s="19">
        <f t="shared" si="1"/>
        <v>38.536215918479762</v>
      </c>
    </row>
    <row r="14" spans="1:11" x14ac:dyDescent="0.35">
      <c r="D14" s="20">
        <v>2013</v>
      </c>
      <c r="E14" s="54">
        <v>4165.2849999999999</v>
      </c>
      <c r="F14" s="20">
        <v>21632</v>
      </c>
      <c r="G14" s="20">
        <v>2013</v>
      </c>
      <c r="H14" s="54">
        <v>3107.8670000000002</v>
      </c>
      <c r="I14" s="20">
        <v>9379</v>
      </c>
      <c r="J14" s="19">
        <f t="shared" si="0"/>
        <v>74.613549853131303</v>
      </c>
      <c r="K14" s="19">
        <f t="shared" si="1"/>
        <v>43.357063609467453</v>
      </c>
    </row>
    <row r="15" spans="1:11" x14ac:dyDescent="0.35">
      <c r="D15" s="20">
        <v>2014</v>
      </c>
      <c r="E15" s="54">
        <v>2733.5129999999999</v>
      </c>
      <c r="F15" s="20">
        <v>22907</v>
      </c>
      <c r="G15" s="20">
        <v>2014</v>
      </c>
      <c r="H15" s="54">
        <v>1254.114</v>
      </c>
      <c r="I15" s="20">
        <v>9527</v>
      </c>
      <c r="J15" s="19">
        <f t="shared" si="0"/>
        <v>45.879203793799412</v>
      </c>
      <c r="K15" s="19">
        <f t="shared" si="1"/>
        <v>41.589907015322822</v>
      </c>
    </row>
    <row r="16" spans="1:11" x14ac:dyDescent="0.35">
      <c r="D16" s="20">
        <v>2015</v>
      </c>
      <c r="E16" s="54">
        <v>8180.482</v>
      </c>
      <c r="F16" s="20">
        <v>22811</v>
      </c>
      <c r="G16" s="20">
        <v>2015</v>
      </c>
      <c r="H16" s="54">
        <v>6867.1459999999997</v>
      </c>
      <c r="I16" s="20">
        <v>8517</v>
      </c>
      <c r="J16" s="19">
        <f t="shared" si="0"/>
        <v>83.945493676289487</v>
      </c>
      <c r="K16" s="19">
        <f t="shared" si="1"/>
        <v>37.337249572574635</v>
      </c>
    </row>
    <row r="17" spans="4:11" x14ac:dyDescent="0.35">
      <c r="D17" s="20">
        <v>2016</v>
      </c>
      <c r="E17" s="54">
        <v>2736.5790000000002</v>
      </c>
      <c r="F17" s="20">
        <v>16681</v>
      </c>
      <c r="G17" s="20">
        <v>2016</v>
      </c>
      <c r="H17" s="54">
        <v>1120.1600000000001</v>
      </c>
      <c r="I17" s="20">
        <v>1975</v>
      </c>
      <c r="J17" s="19">
        <f t="shared" si="0"/>
        <v>40.9328581414971</v>
      </c>
      <c r="K17" s="19">
        <f t="shared" si="1"/>
        <v>11.839817756729213</v>
      </c>
    </row>
    <row r="18" spans="4:11" x14ac:dyDescent="0.35">
      <c r="D18" s="20">
        <v>2017</v>
      </c>
      <c r="E18" s="54">
        <v>4747.24</v>
      </c>
      <c r="F18" s="20">
        <v>16961</v>
      </c>
      <c r="G18" s="20">
        <v>2017</v>
      </c>
      <c r="H18" s="54">
        <v>2615.5790000000002</v>
      </c>
      <c r="I18" s="20">
        <v>3722</v>
      </c>
      <c r="J18" s="19">
        <f t="shared" si="0"/>
        <v>55.096835213724191</v>
      </c>
      <c r="K18" s="19">
        <f t="shared" si="1"/>
        <v>21.944460821885503</v>
      </c>
    </row>
    <row r="19" spans="4:11" x14ac:dyDescent="0.35">
      <c r="D19" s="20">
        <v>2018</v>
      </c>
      <c r="E19" s="54">
        <v>3780.9250000000002</v>
      </c>
      <c r="F19" s="20">
        <v>22605</v>
      </c>
      <c r="G19" s="20">
        <v>2018</v>
      </c>
      <c r="H19" s="54">
        <v>1713.82</v>
      </c>
      <c r="I19" s="20">
        <v>8898</v>
      </c>
      <c r="J19" s="19">
        <f t="shared" si="0"/>
        <v>45.328061254851654</v>
      </c>
      <c r="K19" s="19">
        <f t="shared" si="1"/>
        <v>39.36297279362973</v>
      </c>
    </row>
    <row r="20" spans="4:11" x14ac:dyDescent="0.35">
      <c r="D20" s="20">
        <v>2019</v>
      </c>
      <c r="E20" s="54">
        <v>3540.5569999999998</v>
      </c>
      <c r="F20" s="20">
        <v>19227</v>
      </c>
      <c r="G20" s="20">
        <v>2019</v>
      </c>
      <c r="H20" s="54">
        <v>1027.528</v>
      </c>
      <c r="I20" s="20">
        <v>6867</v>
      </c>
      <c r="J20" s="19">
        <f t="shared" si="0"/>
        <v>29.021648288673223</v>
      </c>
      <c r="K20" s="19">
        <f t="shared" si="1"/>
        <v>35.715400218442817</v>
      </c>
    </row>
    <row r="21" spans="4:11" x14ac:dyDescent="0.35">
      <c r="D21" s="20">
        <v>2020</v>
      </c>
      <c r="E21" s="54">
        <v>4136.5280000000002</v>
      </c>
      <c r="F21" s="20">
        <v>16558</v>
      </c>
      <c r="G21" s="20">
        <v>2020</v>
      </c>
      <c r="H21" s="54">
        <v>986.75810000000001</v>
      </c>
      <c r="I21" s="20">
        <v>4431</v>
      </c>
      <c r="J21" s="19">
        <f t="shared" si="0"/>
        <v>23.854742431333715</v>
      </c>
      <c r="K21" s="19">
        <f t="shared" si="1"/>
        <v>26.760478318637514</v>
      </c>
    </row>
    <row r="22" spans="4:11" x14ac:dyDescent="0.35">
      <c r="D22" s="20">
        <v>2021</v>
      </c>
      <c r="E22" s="54">
        <v>5295.3389999999999</v>
      </c>
      <c r="F22" s="20">
        <v>17980</v>
      </c>
      <c r="G22" s="20">
        <v>2021</v>
      </c>
      <c r="H22" s="54">
        <v>1489.825</v>
      </c>
      <c r="I22" s="20">
        <v>4103</v>
      </c>
      <c r="J22" s="19">
        <f t="shared" si="0"/>
        <v>28.134648225543259</v>
      </c>
      <c r="K22" s="19">
        <f t="shared" si="1"/>
        <v>22.819799777530587</v>
      </c>
    </row>
    <row r="23" spans="4:11" x14ac:dyDescent="0.35">
      <c r="D23" s="20"/>
      <c r="E23" s="17"/>
      <c r="F23" s="17"/>
      <c r="G23" s="20"/>
      <c r="H23" s="17"/>
      <c r="I23" s="17"/>
      <c r="J23" s="17"/>
      <c r="K23" s="17"/>
    </row>
    <row r="24" spans="4:11" x14ac:dyDescent="0.35">
      <c r="D24" s="20" t="s">
        <v>2</v>
      </c>
      <c r="E24" s="20">
        <v>59932.86</v>
      </c>
      <c r="F24" s="20">
        <v>268807</v>
      </c>
      <c r="G24" s="20" t="s">
        <v>2</v>
      </c>
      <c r="H24" s="20">
        <v>30874.84</v>
      </c>
      <c r="I24" s="20">
        <v>94158</v>
      </c>
      <c r="J24" s="19">
        <f>H24/E24*100</f>
        <v>51.515712749233053</v>
      </c>
      <c r="K24" s="19">
        <f t="shared" si="1"/>
        <v>35.028105666891115</v>
      </c>
    </row>
    <row r="25" spans="4:11" x14ac:dyDescent="0.35">
      <c r="D25" s="20"/>
      <c r="E25" s="17"/>
      <c r="F25" s="17"/>
      <c r="G25" s="20"/>
      <c r="H25" s="17"/>
      <c r="I25" s="17"/>
      <c r="J25" s="17"/>
      <c r="K25" s="17"/>
    </row>
    <row r="26" spans="4:11" x14ac:dyDescent="0.35">
      <c r="D26" s="17"/>
      <c r="E26" s="17"/>
      <c r="F26" s="17"/>
      <c r="G26" s="20"/>
      <c r="H26" s="17"/>
      <c r="I26" s="17"/>
      <c r="J26" s="17"/>
      <c r="K26" s="17"/>
    </row>
    <row r="28" spans="4:11" x14ac:dyDescent="0.35">
      <c r="D28" t="s">
        <v>110</v>
      </c>
    </row>
    <row r="29" spans="4:11" x14ac:dyDescent="0.35">
      <c r="D29" t="s">
        <v>46</v>
      </c>
      <c r="G29" t="s">
        <v>108</v>
      </c>
    </row>
    <row r="30" spans="4:11" x14ac:dyDescent="0.35">
      <c r="D30" s="20" t="s">
        <v>45</v>
      </c>
      <c r="E30" s="20" t="s">
        <v>46</v>
      </c>
      <c r="F30" s="20" t="s">
        <v>47</v>
      </c>
      <c r="G30" s="20" t="s">
        <v>45</v>
      </c>
      <c r="H30" s="20" t="s">
        <v>46</v>
      </c>
      <c r="I30" s="20" t="s">
        <v>47</v>
      </c>
      <c r="J30" s="39" t="s">
        <v>52</v>
      </c>
      <c r="K30" s="39" t="s">
        <v>52</v>
      </c>
    </row>
    <row r="31" spans="4:11" x14ac:dyDescent="0.35">
      <c r="D31" s="20"/>
      <c r="E31" s="17"/>
      <c r="F31" s="17"/>
      <c r="G31" s="20"/>
      <c r="H31" s="17"/>
      <c r="I31" s="17"/>
      <c r="J31" s="17"/>
      <c r="K31" s="17"/>
    </row>
    <row r="32" spans="4:11" x14ac:dyDescent="0.35">
      <c r="D32" s="20">
        <v>2005</v>
      </c>
      <c r="E32" s="20">
        <v>831.94079999999997</v>
      </c>
      <c r="F32" s="20">
        <v>2980</v>
      </c>
      <c r="G32" s="20">
        <v>2005</v>
      </c>
      <c r="H32" s="20">
        <v>160.44040000000001</v>
      </c>
      <c r="I32" s="20">
        <v>555</v>
      </c>
      <c r="J32" s="19">
        <f>H32/E32*100</f>
        <v>19.285074130274658</v>
      </c>
      <c r="K32" s="19">
        <f>I32/F32*100</f>
        <v>18.624161073825505</v>
      </c>
    </row>
    <row r="33" spans="4:11" x14ac:dyDescent="0.35">
      <c r="D33" s="20">
        <v>2006</v>
      </c>
      <c r="E33" s="20">
        <v>1100.259</v>
      </c>
      <c r="F33" s="20">
        <v>4494</v>
      </c>
      <c r="G33" s="20">
        <v>2006</v>
      </c>
      <c r="H33" s="20">
        <v>174.29929999999999</v>
      </c>
      <c r="I33" s="20">
        <v>836</v>
      </c>
      <c r="J33" s="19">
        <f t="shared" ref="J33:J48" si="2">H33/E33*100</f>
        <v>15.841660918020212</v>
      </c>
      <c r="K33" s="19">
        <f t="shared" ref="K33:K48" si="3">I33/F33*100</f>
        <v>18.60258121940365</v>
      </c>
    </row>
    <row r="34" spans="4:11" x14ac:dyDescent="0.35">
      <c r="D34" s="20">
        <v>2007</v>
      </c>
      <c r="E34" s="20">
        <v>984.70249999999999</v>
      </c>
      <c r="F34" s="20">
        <v>3593</v>
      </c>
      <c r="G34" s="20">
        <v>2007</v>
      </c>
      <c r="H34" s="20">
        <v>53.870510000000003</v>
      </c>
      <c r="I34" s="20">
        <v>156</v>
      </c>
      <c r="J34" s="19">
        <f t="shared" si="2"/>
        <v>5.4707396396373529</v>
      </c>
      <c r="K34" s="19">
        <f t="shared" si="3"/>
        <v>4.3417756749234622</v>
      </c>
    </row>
    <row r="35" spans="4:11" x14ac:dyDescent="0.35">
      <c r="D35" s="20">
        <v>2008</v>
      </c>
      <c r="E35" s="20">
        <v>1579.2049999999999</v>
      </c>
      <c r="F35" s="20">
        <v>8977</v>
      </c>
      <c r="G35" s="20">
        <v>2008</v>
      </c>
      <c r="H35" s="20">
        <v>664.75170000000003</v>
      </c>
      <c r="I35" s="20">
        <v>2151</v>
      </c>
      <c r="J35" s="19">
        <f t="shared" si="2"/>
        <v>42.094072650479205</v>
      </c>
      <c r="K35" s="19">
        <f t="shared" si="3"/>
        <v>23.961234265344768</v>
      </c>
    </row>
    <row r="36" spans="4:11" x14ac:dyDescent="0.35">
      <c r="D36" s="20">
        <v>2009</v>
      </c>
      <c r="E36" s="20">
        <v>2461.027</v>
      </c>
      <c r="F36" s="20">
        <v>15973</v>
      </c>
      <c r="G36" s="20">
        <v>2009</v>
      </c>
      <c r="H36" s="20">
        <v>1699.8130000000001</v>
      </c>
      <c r="I36" s="20">
        <v>8327</v>
      </c>
      <c r="J36" s="19">
        <f t="shared" si="2"/>
        <v>69.069254421020162</v>
      </c>
      <c r="K36" s="19">
        <f t="shared" si="3"/>
        <v>52.131722281349781</v>
      </c>
    </row>
    <row r="37" spans="4:11" x14ac:dyDescent="0.35">
      <c r="D37" s="20">
        <v>2010</v>
      </c>
      <c r="E37" s="20">
        <v>1693.086</v>
      </c>
      <c r="F37" s="20">
        <v>19657</v>
      </c>
      <c r="G37" s="20">
        <v>2010</v>
      </c>
      <c r="H37" s="20">
        <v>1255.521</v>
      </c>
      <c r="I37" s="20">
        <v>10370</v>
      </c>
      <c r="J37" s="19">
        <f t="shared" si="2"/>
        <v>74.155772358876035</v>
      </c>
      <c r="K37" s="19">
        <f t="shared" si="3"/>
        <v>52.754743857150125</v>
      </c>
    </row>
    <row r="38" spans="4:11" x14ac:dyDescent="0.35">
      <c r="D38" s="20">
        <v>2011</v>
      </c>
      <c r="E38" s="20">
        <v>616.88189999999997</v>
      </c>
      <c r="F38" s="20">
        <v>13144</v>
      </c>
      <c r="G38" s="20">
        <v>2011</v>
      </c>
      <c r="H38" s="20">
        <v>387.41480000000001</v>
      </c>
      <c r="I38" s="20">
        <v>6409</v>
      </c>
      <c r="J38" s="19">
        <f t="shared" si="2"/>
        <v>62.802101990672774</v>
      </c>
      <c r="K38" s="19">
        <f t="shared" si="3"/>
        <v>48.759890444309193</v>
      </c>
    </row>
    <row r="39" spans="4:11" x14ac:dyDescent="0.35">
      <c r="D39" s="20">
        <v>2012</v>
      </c>
      <c r="E39" s="20">
        <v>1404.9469999999999</v>
      </c>
      <c r="F39" s="20">
        <v>12571</v>
      </c>
      <c r="G39" s="20">
        <v>2012</v>
      </c>
      <c r="H39" s="20">
        <v>689.48320000000001</v>
      </c>
      <c r="I39" s="20">
        <v>5204</v>
      </c>
      <c r="J39" s="19">
        <f t="shared" si="2"/>
        <v>49.075388608965326</v>
      </c>
      <c r="K39" s="19">
        <f t="shared" si="3"/>
        <v>41.396865802243262</v>
      </c>
    </row>
    <row r="40" spans="4:11" x14ac:dyDescent="0.35">
      <c r="D40" s="20">
        <v>2013</v>
      </c>
      <c r="E40" s="20">
        <v>2161.1819999999998</v>
      </c>
      <c r="F40" s="20">
        <v>19671</v>
      </c>
      <c r="G40" s="20">
        <v>2013</v>
      </c>
      <c r="H40" s="20">
        <v>1388.1179999999999</v>
      </c>
      <c r="I40" s="20">
        <v>8856</v>
      </c>
      <c r="J40" s="19">
        <f t="shared" si="2"/>
        <v>64.229574371802101</v>
      </c>
      <c r="K40" s="19">
        <f t="shared" si="3"/>
        <v>45.020588683849319</v>
      </c>
    </row>
    <row r="41" spans="4:11" x14ac:dyDescent="0.35">
      <c r="D41" s="20">
        <v>2014</v>
      </c>
      <c r="E41" s="20">
        <v>1750.6669999999999</v>
      </c>
      <c r="F41" s="20">
        <v>20567</v>
      </c>
      <c r="G41" s="20">
        <v>2014</v>
      </c>
      <c r="H41" s="20">
        <v>971.68780000000004</v>
      </c>
      <c r="I41" s="20">
        <v>9093</v>
      </c>
      <c r="J41" s="19">
        <f t="shared" si="2"/>
        <v>55.503862242219682</v>
      </c>
      <c r="K41" s="19">
        <f t="shared" si="3"/>
        <v>44.211601108571983</v>
      </c>
    </row>
    <row r="42" spans="4:11" x14ac:dyDescent="0.35">
      <c r="D42" s="20">
        <v>2015</v>
      </c>
      <c r="E42" s="20">
        <v>1529.174</v>
      </c>
      <c r="F42" s="20">
        <v>19886</v>
      </c>
      <c r="G42" s="20">
        <v>2015</v>
      </c>
      <c r="H42" s="20">
        <v>633.94090000000006</v>
      </c>
      <c r="I42" s="20">
        <v>8017</v>
      </c>
      <c r="J42" s="19">
        <f t="shared" si="2"/>
        <v>41.456426802966831</v>
      </c>
      <c r="K42" s="19">
        <f t="shared" si="3"/>
        <v>40.314794327667705</v>
      </c>
    </row>
    <row r="43" spans="4:11" x14ac:dyDescent="0.35">
      <c r="D43" s="20">
        <v>2016</v>
      </c>
      <c r="E43" s="20">
        <v>1803.7670000000001</v>
      </c>
      <c r="F43" s="20">
        <v>14387</v>
      </c>
      <c r="G43" s="20">
        <v>2016</v>
      </c>
      <c r="H43" s="20">
        <v>578.20889999999997</v>
      </c>
      <c r="I43" s="20">
        <v>1823</v>
      </c>
      <c r="J43" s="19">
        <f t="shared" si="2"/>
        <v>32.055631353716969</v>
      </c>
      <c r="K43" s="19">
        <f t="shared" si="3"/>
        <v>12.67116146521165</v>
      </c>
    </row>
    <row r="44" spans="4:11" x14ac:dyDescent="0.35">
      <c r="D44" s="20">
        <v>2017</v>
      </c>
      <c r="E44" s="20">
        <v>3034.4810000000002</v>
      </c>
      <c r="F44" s="20">
        <v>14083</v>
      </c>
      <c r="G44" s="20">
        <v>2017</v>
      </c>
      <c r="H44" s="20">
        <v>1395.606</v>
      </c>
      <c r="I44" s="20">
        <v>3455</v>
      </c>
      <c r="J44" s="19">
        <f t="shared" si="2"/>
        <v>45.991588017852145</v>
      </c>
      <c r="K44" s="19">
        <f t="shared" si="3"/>
        <v>24.533125044379752</v>
      </c>
    </row>
    <row r="45" spans="4:11" x14ac:dyDescent="0.35">
      <c r="D45" s="20">
        <v>2018</v>
      </c>
      <c r="E45" s="20">
        <v>2734.92</v>
      </c>
      <c r="F45" s="20">
        <v>19785</v>
      </c>
      <c r="G45" s="20">
        <v>2018</v>
      </c>
      <c r="H45" s="20">
        <v>1278.4469999999999</v>
      </c>
      <c r="I45" s="20">
        <v>8482</v>
      </c>
      <c r="J45" s="19">
        <f t="shared" si="2"/>
        <v>46.745316133561488</v>
      </c>
      <c r="K45" s="19">
        <f t="shared" si="3"/>
        <v>42.870861763962594</v>
      </c>
    </row>
    <row r="46" spans="4:11" x14ac:dyDescent="0.35">
      <c r="D46" s="20">
        <v>2019</v>
      </c>
      <c r="E46" s="20">
        <v>2793.4279999999999</v>
      </c>
      <c r="F46" s="20">
        <v>17134</v>
      </c>
      <c r="G46" s="20">
        <v>2019</v>
      </c>
      <c r="H46" s="20">
        <v>886.78179999999998</v>
      </c>
      <c r="I46" s="20">
        <v>6694</v>
      </c>
      <c r="J46" s="19">
        <f t="shared" si="2"/>
        <v>31.745289300458072</v>
      </c>
      <c r="K46" s="19">
        <f t="shared" si="3"/>
        <v>39.068518734679586</v>
      </c>
    </row>
    <row r="47" spans="4:11" x14ac:dyDescent="0.35">
      <c r="D47" s="20">
        <v>2020</v>
      </c>
      <c r="E47" s="20">
        <v>2892.828</v>
      </c>
      <c r="F47" s="20">
        <v>14287</v>
      </c>
      <c r="G47" s="20">
        <v>2020</v>
      </c>
      <c r="H47" s="20">
        <v>777.98599999999999</v>
      </c>
      <c r="I47" s="20">
        <v>4126</v>
      </c>
      <c r="J47" s="19">
        <f t="shared" si="2"/>
        <v>26.89361413813749</v>
      </c>
      <c r="K47" s="19">
        <f t="shared" si="3"/>
        <v>28.879400853923148</v>
      </c>
    </row>
    <row r="48" spans="4:11" x14ac:dyDescent="0.35">
      <c r="D48" s="20">
        <v>2021</v>
      </c>
      <c r="E48" s="20">
        <v>3014.0729999999999</v>
      </c>
      <c r="F48" s="20">
        <v>14950</v>
      </c>
      <c r="G48" s="20">
        <v>2021</v>
      </c>
      <c r="H48" s="20">
        <v>697.05629999999996</v>
      </c>
      <c r="I48" s="20">
        <v>3610</v>
      </c>
      <c r="J48" s="19">
        <f t="shared" si="2"/>
        <v>23.126722544543547</v>
      </c>
      <c r="K48" s="19">
        <f t="shared" si="3"/>
        <v>24.147157190635451</v>
      </c>
    </row>
    <row r="49" spans="4:11" x14ac:dyDescent="0.35">
      <c r="D49" s="20"/>
      <c r="E49" s="17"/>
      <c r="F49" s="17"/>
      <c r="G49" s="20"/>
      <c r="H49" s="17"/>
      <c r="I49" s="17"/>
      <c r="J49" s="17"/>
      <c r="K49" s="17"/>
    </row>
    <row r="50" spans="4:11" x14ac:dyDescent="0.35">
      <c r="D50" s="20" t="s">
        <v>2</v>
      </c>
      <c r="E50" s="20">
        <v>32386.57</v>
      </c>
      <c r="F50" s="20">
        <v>236139</v>
      </c>
      <c r="G50" s="20" t="s">
        <v>2</v>
      </c>
      <c r="H50" s="20">
        <v>13693.43</v>
      </c>
      <c r="I50" s="20">
        <v>88164</v>
      </c>
      <c r="J50" s="19">
        <f>H50/E50*100</f>
        <v>42.281198657344696</v>
      </c>
      <c r="K50" s="19">
        <f t="shared" ref="K50" si="4">I50/F50*100</f>
        <v>37.335637061222414</v>
      </c>
    </row>
    <row r="51" spans="4:11" x14ac:dyDescent="0.35">
      <c r="D51" s="20"/>
      <c r="E51" s="17"/>
      <c r="F51" s="17"/>
      <c r="G51" s="20"/>
      <c r="H51" s="17"/>
      <c r="I51" s="17"/>
      <c r="J51" s="17"/>
      <c r="K51" s="17"/>
    </row>
    <row r="52" spans="4:11" x14ac:dyDescent="0.35">
      <c r="D52" s="17"/>
      <c r="E52" s="17"/>
      <c r="F52" s="17"/>
      <c r="G52" s="17"/>
      <c r="H52" s="17"/>
      <c r="I52" s="17"/>
      <c r="J52" s="17"/>
      <c r="K52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3"/>
  <sheetViews>
    <sheetView workbookViewId="0"/>
  </sheetViews>
  <sheetFormatPr defaultRowHeight="14.5" x14ac:dyDescent="0.35"/>
  <sheetData>
    <row r="1" spans="1:8" x14ac:dyDescent="0.35">
      <c r="A1" t="s">
        <v>0</v>
      </c>
    </row>
    <row r="2" spans="1:8" x14ac:dyDescent="0.35">
      <c r="C2" t="s">
        <v>66</v>
      </c>
    </row>
    <row r="4" spans="1:8" x14ac:dyDescent="0.35">
      <c r="C4" t="s">
        <v>63</v>
      </c>
      <c r="D4" t="s">
        <v>64</v>
      </c>
      <c r="F4" t="s">
        <v>68</v>
      </c>
      <c r="G4" t="s">
        <v>65</v>
      </c>
    </row>
    <row r="5" spans="1:8" x14ac:dyDescent="0.35">
      <c r="C5" s="12" t="s">
        <v>45</v>
      </c>
      <c r="D5" s="12" t="s">
        <v>62</v>
      </c>
      <c r="E5" s="12" t="s">
        <v>47</v>
      </c>
      <c r="F5" s="12" t="s">
        <v>45</v>
      </c>
      <c r="G5" s="12" t="s">
        <v>62</v>
      </c>
      <c r="H5" s="12" t="s">
        <v>47</v>
      </c>
    </row>
    <row r="6" spans="1:8" x14ac:dyDescent="0.35">
      <c r="C6" s="12"/>
      <c r="E6" s="13"/>
      <c r="F6" s="12"/>
      <c r="H6" s="13"/>
    </row>
    <row r="7" spans="1:8" x14ac:dyDescent="0.35">
      <c r="C7" s="12">
        <v>2005</v>
      </c>
      <c r="D7" s="23">
        <v>0.17192979999999999</v>
      </c>
      <c r="E7" s="12">
        <v>570</v>
      </c>
      <c r="F7" s="12">
        <v>2005</v>
      </c>
      <c r="G7" s="23">
        <v>0.25521389999999999</v>
      </c>
      <c r="H7" s="12">
        <v>2829</v>
      </c>
    </row>
    <row r="8" spans="1:8" x14ac:dyDescent="0.35">
      <c r="C8" s="12">
        <v>2006</v>
      </c>
      <c r="D8" s="23">
        <v>0.31159419999999999</v>
      </c>
      <c r="E8" s="12">
        <v>966</v>
      </c>
      <c r="F8" s="12">
        <v>2006</v>
      </c>
      <c r="G8" s="23">
        <v>0.31972630000000002</v>
      </c>
      <c r="H8" s="12">
        <v>4385</v>
      </c>
    </row>
    <row r="9" spans="1:8" x14ac:dyDescent="0.35">
      <c r="C9" s="12">
        <v>2007</v>
      </c>
      <c r="D9" s="23">
        <v>0.44198900000000002</v>
      </c>
      <c r="E9" s="12">
        <v>181</v>
      </c>
      <c r="F9" s="12">
        <v>2007</v>
      </c>
      <c r="G9" s="23">
        <v>0.319739</v>
      </c>
      <c r="H9" s="12">
        <v>1226</v>
      </c>
    </row>
    <row r="10" spans="1:8" x14ac:dyDescent="0.35">
      <c r="C10" s="12">
        <v>2008</v>
      </c>
      <c r="D10" s="23">
        <v>0.36724449999999997</v>
      </c>
      <c r="E10" s="12">
        <v>2192</v>
      </c>
      <c r="F10" s="12">
        <v>2008</v>
      </c>
      <c r="G10" s="23">
        <v>0.29556949999999999</v>
      </c>
      <c r="H10" s="12">
        <v>6523</v>
      </c>
    </row>
    <row r="11" spans="1:8" x14ac:dyDescent="0.35">
      <c r="C11" s="12">
        <v>2009</v>
      </c>
      <c r="D11" s="23">
        <v>0.33025789999999999</v>
      </c>
      <c r="E11" s="12">
        <v>8454</v>
      </c>
      <c r="F11" s="12">
        <v>2009</v>
      </c>
      <c r="G11" s="23">
        <v>0.29383749999999997</v>
      </c>
      <c r="H11" s="12">
        <v>7140</v>
      </c>
    </row>
    <row r="12" spans="1:8" x14ac:dyDescent="0.35">
      <c r="C12" s="12">
        <v>2010</v>
      </c>
      <c r="D12" s="23">
        <v>0.36472280000000001</v>
      </c>
      <c r="E12" s="12">
        <v>10460</v>
      </c>
      <c r="F12" s="12">
        <v>2010</v>
      </c>
      <c r="G12" s="23">
        <v>0.30375829999999998</v>
      </c>
      <c r="H12" s="12">
        <v>9366</v>
      </c>
    </row>
    <row r="13" spans="1:8" x14ac:dyDescent="0.35">
      <c r="C13" s="12">
        <v>2011</v>
      </c>
      <c r="D13" s="23">
        <v>0.26843519999999998</v>
      </c>
      <c r="E13" s="12">
        <v>6333</v>
      </c>
      <c r="F13" s="12">
        <v>2011</v>
      </c>
      <c r="G13" s="23">
        <v>0.26134350000000001</v>
      </c>
      <c r="H13" s="12">
        <v>6788</v>
      </c>
    </row>
    <row r="14" spans="1:8" x14ac:dyDescent="0.35">
      <c r="C14" s="12">
        <v>2012</v>
      </c>
      <c r="D14" s="23">
        <v>0.23676249999999999</v>
      </c>
      <c r="E14" s="12">
        <v>5288</v>
      </c>
      <c r="F14" s="12">
        <v>2012</v>
      </c>
      <c r="G14" s="23">
        <v>0.28000000000000003</v>
      </c>
      <c r="H14" s="12">
        <v>7625</v>
      </c>
    </row>
    <row r="15" spans="1:8" x14ac:dyDescent="0.35">
      <c r="C15" s="12">
        <v>2013</v>
      </c>
      <c r="D15" s="23">
        <v>0.23626929999999999</v>
      </c>
      <c r="E15" s="12">
        <v>8867</v>
      </c>
      <c r="F15" s="12">
        <v>2013</v>
      </c>
      <c r="G15" s="23">
        <v>0.27876909999999999</v>
      </c>
      <c r="H15" s="12">
        <v>10984</v>
      </c>
    </row>
    <row r="16" spans="1:8" x14ac:dyDescent="0.35">
      <c r="C16" s="12">
        <v>2014</v>
      </c>
      <c r="D16" s="23">
        <v>0.32264789999999999</v>
      </c>
      <c r="E16" s="12">
        <v>9109</v>
      </c>
      <c r="F16" s="12">
        <v>2014</v>
      </c>
      <c r="G16" s="23">
        <v>0.3142316</v>
      </c>
      <c r="H16" s="12">
        <v>11622</v>
      </c>
    </row>
    <row r="17" spans="3:10" x14ac:dyDescent="0.35">
      <c r="C17" s="12">
        <v>2015</v>
      </c>
      <c r="D17" s="23">
        <v>0.31393759999999998</v>
      </c>
      <c r="E17" s="12">
        <v>8043</v>
      </c>
      <c r="F17" s="12">
        <v>2015</v>
      </c>
      <c r="G17" s="23">
        <v>0.31107790000000002</v>
      </c>
      <c r="H17" s="12">
        <v>12042</v>
      </c>
    </row>
    <row r="18" spans="3:10" x14ac:dyDescent="0.35">
      <c r="C18" s="12">
        <v>2016</v>
      </c>
      <c r="D18" s="23">
        <v>0.16183449999999999</v>
      </c>
      <c r="E18" s="12">
        <v>1897</v>
      </c>
      <c r="F18" s="12">
        <v>2016</v>
      </c>
      <c r="G18" s="23">
        <v>0.28313440000000001</v>
      </c>
      <c r="H18" s="12">
        <v>12736</v>
      </c>
    </row>
    <row r="19" spans="3:10" x14ac:dyDescent="0.35">
      <c r="C19" s="12">
        <v>2017</v>
      </c>
      <c r="D19" s="23">
        <v>0.1743093</v>
      </c>
      <c r="E19" s="12">
        <v>3511</v>
      </c>
      <c r="F19" s="12">
        <v>2017</v>
      </c>
      <c r="G19" s="23">
        <v>0.26702690000000001</v>
      </c>
      <c r="H19" s="12">
        <v>10733</v>
      </c>
    </row>
    <row r="20" spans="3:10" x14ac:dyDescent="0.35">
      <c r="C20" s="12">
        <v>2018</v>
      </c>
      <c r="D20" s="23">
        <v>0.20230529999999999</v>
      </c>
      <c r="E20" s="12">
        <v>8502</v>
      </c>
      <c r="F20" s="12">
        <v>2018</v>
      </c>
      <c r="G20" s="23">
        <v>0.34198719999999999</v>
      </c>
      <c r="H20" s="12">
        <v>11363</v>
      </c>
    </row>
    <row r="21" spans="3:10" x14ac:dyDescent="0.35">
      <c r="C21" s="12">
        <v>2019</v>
      </c>
      <c r="D21" s="23">
        <v>0.21004020000000001</v>
      </c>
      <c r="E21" s="12">
        <v>6713</v>
      </c>
      <c r="F21" s="12">
        <v>2019</v>
      </c>
      <c r="G21" s="23">
        <v>0.35396630000000001</v>
      </c>
      <c r="H21" s="12">
        <v>10501</v>
      </c>
    </row>
    <row r="22" spans="3:10" x14ac:dyDescent="0.35">
      <c r="C22" s="12">
        <v>2020</v>
      </c>
      <c r="D22" s="23">
        <v>0.17329130000000001</v>
      </c>
      <c r="E22" s="12">
        <v>4126</v>
      </c>
      <c r="F22" s="12">
        <v>2020</v>
      </c>
      <c r="G22" s="23">
        <v>0.38116280000000002</v>
      </c>
      <c r="H22" s="12">
        <v>10182</v>
      </c>
    </row>
    <row r="23" spans="3:10" x14ac:dyDescent="0.35">
      <c r="C23" s="12">
        <v>2021</v>
      </c>
      <c r="D23" s="23">
        <v>0.1694775</v>
      </c>
      <c r="E23" s="12">
        <v>3617</v>
      </c>
      <c r="F23" s="12">
        <v>2021</v>
      </c>
      <c r="G23" s="23">
        <v>0.40216429999999997</v>
      </c>
      <c r="H23" s="12">
        <v>11366</v>
      </c>
    </row>
    <row r="24" spans="3:10" x14ac:dyDescent="0.35">
      <c r="C24" s="12"/>
      <c r="D24" s="24"/>
      <c r="E24" s="13"/>
      <c r="F24" s="12"/>
      <c r="G24" s="24"/>
      <c r="H24" s="13"/>
    </row>
    <row r="25" spans="3:10" x14ac:dyDescent="0.35">
      <c r="C25" s="12" t="s">
        <v>2</v>
      </c>
      <c r="D25" s="23">
        <v>0.26769409999999999</v>
      </c>
      <c r="E25" s="12">
        <v>88829</v>
      </c>
      <c r="F25" s="12" t="s">
        <v>2</v>
      </c>
      <c r="G25" s="23">
        <v>0.31397249999999999</v>
      </c>
      <c r="H25" s="12">
        <v>147411</v>
      </c>
    </row>
    <row r="26" spans="3:10" x14ac:dyDescent="0.35">
      <c r="C26" s="12"/>
      <c r="D26" s="14"/>
      <c r="E26" s="15"/>
      <c r="F26" s="12"/>
      <c r="G26" s="14"/>
      <c r="H26" s="15"/>
    </row>
    <row r="30" spans="3:10" x14ac:dyDescent="0.35">
      <c r="C30" t="s">
        <v>67</v>
      </c>
    </row>
    <row r="31" spans="3:10" x14ac:dyDescent="0.35">
      <c r="C31" t="s">
        <v>63</v>
      </c>
      <c r="D31" t="s">
        <v>64</v>
      </c>
      <c r="F31" t="s">
        <v>68</v>
      </c>
      <c r="G31" t="s">
        <v>65</v>
      </c>
    </row>
    <row r="32" spans="3:10" x14ac:dyDescent="0.35">
      <c r="C32" s="20" t="s">
        <v>45</v>
      </c>
      <c r="D32" s="20" t="s">
        <v>62</v>
      </c>
      <c r="E32" s="20" t="s">
        <v>47</v>
      </c>
      <c r="F32" s="20" t="s">
        <v>45</v>
      </c>
      <c r="G32" s="20" t="s">
        <v>62</v>
      </c>
      <c r="H32" s="20" t="s">
        <v>47</v>
      </c>
      <c r="I32" s="39" t="s">
        <v>52</v>
      </c>
      <c r="J32" s="39" t="s">
        <v>52</v>
      </c>
    </row>
    <row r="33" spans="3:10" x14ac:dyDescent="0.35">
      <c r="C33" s="20"/>
      <c r="D33" s="17"/>
      <c r="E33" s="17"/>
      <c r="F33" s="20"/>
      <c r="G33" s="17"/>
      <c r="H33" s="17"/>
      <c r="I33" s="17"/>
      <c r="J33" s="17"/>
    </row>
    <row r="34" spans="3:10" x14ac:dyDescent="0.35">
      <c r="C34" s="20">
        <v>2005</v>
      </c>
      <c r="D34" s="26">
        <v>0.17504330000000001</v>
      </c>
      <c r="E34" s="20">
        <v>577</v>
      </c>
      <c r="F34" s="20">
        <v>2005</v>
      </c>
      <c r="G34" s="26">
        <v>0.24399999999999999</v>
      </c>
      <c r="H34" s="20">
        <v>3000</v>
      </c>
      <c r="I34" s="19">
        <f>D34*100</f>
        <v>17.504330000000003</v>
      </c>
      <c r="J34" s="17">
        <f>G34*100</f>
        <v>24.4</v>
      </c>
    </row>
    <row r="35" spans="3:10" x14ac:dyDescent="0.35">
      <c r="C35" s="20">
        <v>2006</v>
      </c>
      <c r="D35" s="26">
        <v>0.30784909999999999</v>
      </c>
      <c r="E35" s="20">
        <v>981</v>
      </c>
      <c r="F35" s="20">
        <v>2006</v>
      </c>
      <c r="G35" s="26">
        <v>0.30163319999999999</v>
      </c>
      <c r="H35" s="20">
        <v>4837</v>
      </c>
      <c r="I35" s="19">
        <f t="shared" ref="I35:I52" si="0">D35*100</f>
        <v>30.78491</v>
      </c>
      <c r="J35" s="19">
        <f t="shared" ref="J35:J52" si="1">G35*100</f>
        <v>30.163319999999999</v>
      </c>
    </row>
    <row r="36" spans="3:10" x14ac:dyDescent="0.35">
      <c r="C36" s="20">
        <v>2007</v>
      </c>
      <c r="D36" s="26">
        <v>0.38647340000000002</v>
      </c>
      <c r="E36" s="20">
        <v>207</v>
      </c>
      <c r="F36" s="20">
        <v>2007</v>
      </c>
      <c r="G36" s="26">
        <v>0.29629630000000001</v>
      </c>
      <c r="H36" s="20">
        <v>1458</v>
      </c>
      <c r="I36" s="19">
        <f t="shared" si="0"/>
        <v>38.64734</v>
      </c>
      <c r="J36" s="19">
        <f t="shared" si="1"/>
        <v>29.629630000000002</v>
      </c>
    </row>
    <row r="37" spans="3:10" x14ac:dyDescent="0.35">
      <c r="C37" s="20">
        <v>2008</v>
      </c>
      <c r="D37" s="26">
        <v>0.32048369999999998</v>
      </c>
      <c r="E37" s="20">
        <v>2646</v>
      </c>
      <c r="F37" s="20">
        <v>2008</v>
      </c>
      <c r="G37" s="26">
        <v>0.281449</v>
      </c>
      <c r="H37" s="20">
        <v>7536</v>
      </c>
      <c r="I37" s="19">
        <f t="shared" si="0"/>
        <v>32.048369999999998</v>
      </c>
      <c r="J37" s="19">
        <f t="shared" si="1"/>
        <v>28.1449</v>
      </c>
    </row>
    <row r="38" spans="3:10" x14ac:dyDescent="0.35">
      <c r="C38" s="20">
        <v>2009</v>
      </c>
      <c r="D38" s="26">
        <v>0.32764799999999999</v>
      </c>
      <c r="E38" s="20">
        <v>9205</v>
      </c>
      <c r="F38" s="20">
        <v>2009</v>
      </c>
      <c r="G38" s="26">
        <v>0.28346169999999998</v>
      </c>
      <c r="H38" s="20">
        <v>8308</v>
      </c>
      <c r="I38" s="19">
        <f t="shared" si="0"/>
        <v>32.764800000000001</v>
      </c>
      <c r="J38" s="19">
        <f t="shared" si="1"/>
        <v>28.346169999999997</v>
      </c>
    </row>
    <row r="39" spans="3:10" x14ac:dyDescent="0.35">
      <c r="C39" s="20">
        <v>2010</v>
      </c>
      <c r="D39" s="26">
        <v>0.3749555</v>
      </c>
      <c r="E39" s="20">
        <v>11228</v>
      </c>
      <c r="F39" s="20">
        <v>2010</v>
      </c>
      <c r="G39" s="26">
        <v>0.30609779999999998</v>
      </c>
      <c r="H39" s="20">
        <v>10758</v>
      </c>
      <c r="I39" s="19">
        <f t="shared" si="0"/>
        <v>37.495550000000001</v>
      </c>
      <c r="J39" s="19">
        <f t="shared" si="1"/>
        <v>30.609779999999997</v>
      </c>
    </row>
    <row r="40" spans="3:10" x14ac:dyDescent="0.35">
      <c r="C40" s="20">
        <v>2011</v>
      </c>
      <c r="D40" s="26">
        <v>0.27272730000000001</v>
      </c>
      <c r="E40" s="20">
        <v>6677</v>
      </c>
      <c r="F40" s="20">
        <v>2011</v>
      </c>
      <c r="G40" s="26">
        <v>0.25481910000000002</v>
      </c>
      <c r="H40" s="20">
        <v>8041</v>
      </c>
      <c r="I40" s="19">
        <f t="shared" si="0"/>
        <v>27.272729999999999</v>
      </c>
      <c r="J40" s="19">
        <f t="shared" si="1"/>
        <v>25.481910000000003</v>
      </c>
    </row>
    <row r="41" spans="3:10" x14ac:dyDescent="0.35">
      <c r="C41" s="20">
        <v>2012</v>
      </c>
      <c r="D41" s="26">
        <v>0.24907850000000001</v>
      </c>
      <c r="E41" s="20">
        <v>5697</v>
      </c>
      <c r="F41" s="20">
        <v>2012</v>
      </c>
      <c r="G41" s="26">
        <v>0.26245309999999999</v>
      </c>
      <c r="H41" s="20">
        <v>9335</v>
      </c>
      <c r="I41" s="19">
        <f t="shared" si="0"/>
        <v>24.90785</v>
      </c>
      <c r="J41" s="19">
        <f t="shared" si="1"/>
        <v>26.24531</v>
      </c>
    </row>
    <row r="42" spans="3:10" x14ac:dyDescent="0.35">
      <c r="C42" s="20">
        <v>2013</v>
      </c>
      <c r="D42" s="26">
        <v>0.2352629</v>
      </c>
      <c r="E42" s="20">
        <v>9415</v>
      </c>
      <c r="F42" s="20">
        <v>2013</v>
      </c>
      <c r="G42" s="26">
        <v>0.2768235</v>
      </c>
      <c r="H42" s="20">
        <v>12517</v>
      </c>
      <c r="I42" s="19">
        <f t="shared" si="0"/>
        <v>23.526289999999999</v>
      </c>
      <c r="J42" s="19">
        <f t="shared" si="1"/>
        <v>27.68235</v>
      </c>
    </row>
    <row r="43" spans="3:10" x14ac:dyDescent="0.35">
      <c r="C43" s="20">
        <v>2014</v>
      </c>
      <c r="D43" s="26">
        <v>0.32673370000000002</v>
      </c>
      <c r="E43" s="20">
        <v>9546</v>
      </c>
      <c r="F43" s="20">
        <v>2014</v>
      </c>
      <c r="G43" s="26">
        <v>0.30502360000000001</v>
      </c>
      <c r="H43" s="20">
        <v>13576</v>
      </c>
      <c r="I43" s="19">
        <f t="shared" si="0"/>
        <v>32.673369999999998</v>
      </c>
      <c r="J43" s="19">
        <f t="shared" si="1"/>
        <v>30.502359999999999</v>
      </c>
    </row>
    <row r="44" spans="3:10" x14ac:dyDescent="0.35">
      <c r="C44" s="20">
        <v>2015</v>
      </c>
      <c r="D44" s="26">
        <v>0.31413859999999999</v>
      </c>
      <c r="E44" s="20">
        <v>8544</v>
      </c>
      <c r="F44" s="20">
        <v>2015</v>
      </c>
      <c r="G44" s="26">
        <v>0.3263122</v>
      </c>
      <c r="H44" s="20">
        <v>14480</v>
      </c>
      <c r="I44" s="19">
        <f t="shared" si="0"/>
        <v>31.41386</v>
      </c>
      <c r="J44" s="19">
        <f t="shared" si="1"/>
        <v>32.631219999999999</v>
      </c>
    </row>
    <row r="45" spans="3:10" x14ac:dyDescent="0.35">
      <c r="C45" s="20">
        <v>2016</v>
      </c>
      <c r="D45" s="26">
        <v>0.1824818</v>
      </c>
      <c r="E45" s="20">
        <v>2055</v>
      </c>
      <c r="F45" s="20">
        <v>2016</v>
      </c>
      <c r="G45" s="26">
        <v>0.29483140000000002</v>
      </c>
      <c r="H45" s="20">
        <v>14917</v>
      </c>
      <c r="I45" s="19">
        <f t="shared" si="0"/>
        <v>18.248180000000001</v>
      </c>
      <c r="J45" s="19">
        <f t="shared" si="1"/>
        <v>29.483140000000002</v>
      </c>
    </row>
    <row r="46" spans="3:10" x14ac:dyDescent="0.35">
      <c r="C46" s="20">
        <v>2017</v>
      </c>
      <c r="D46" s="26">
        <v>0.17422679999999999</v>
      </c>
      <c r="E46" s="20">
        <v>3880</v>
      </c>
      <c r="F46" s="20">
        <v>2017</v>
      </c>
      <c r="G46" s="26">
        <v>0.30871680000000001</v>
      </c>
      <c r="H46" s="20">
        <v>13365</v>
      </c>
      <c r="I46" s="19">
        <f t="shared" si="0"/>
        <v>17.42268</v>
      </c>
      <c r="J46" s="19">
        <f t="shared" si="1"/>
        <v>30.871680000000001</v>
      </c>
    </row>
    <row r="47" spans="3:10" x14ac:dyDescent="0.35">
      <c r="C47" s="20">
        <v>2018</v>
      </c>
      <c r="D47" s="26">
        <v>0.19950789999999999</v>
      </c>
      <c r="E47" s="20">
        <v>8942</v>
      </c>
      <c r="F47" s="20">
        <v>2018</v>
      </c>
      <c r="G47" s="26">
        <v>0.35799880000000001</v>
      </c>
      <c r="H47" s="20">
        <v>13852</v>
      </c>
      <c r="I47" s="19">
        <f t="shared" si="0"/>
        <v>19.950789999999998</v>
      </c>
      <c r="J47" s="19">
        <f t="shared" si="1"/>
        <v>35.799880000000002</v>
      </c>
    </row>
    <row r="48" spans="3:10" x14ac:dyDescent="0.35">
      <c r="C48" s="20">
        <v>2019</v>
      </c>
      <c r="D48" s="26">
        <v>0.21206849999999999</v>
      </c>
      <c r="E48" s="20">
        <v>6894</v>
      </c>
      <c r="F48" s="20">
        <v>2019</v>
      </c>
      <c r="G48" s="26">
        <v>0.36950050000000001</v>
      </c>
      <c r="H48" s="20">
        <v>12433</v>
      </c>
      <c r="I48" s="19">
        <f t="shared" si="0"/>
        <v>21.206849999999999</v>
      </c>
      <c r="J48" s="19">
        <f t="shared" si="1"/>
        <v>36.950050000000005</v>
      </c>
    </row>
    <row r="49" spans="3:10" x14ac:dyDescent="0.35">
      <c r="C49" s="20">
        <v>2020</v>
      </c>
      <c r="D49" s="26">
        <v>0.16824539999999999</v>
      </c>
      <c r="E49" s="20">
        <v>4434</v>
      </c>
      <c r="F49" s="20">
        <v>2020</v>
      </c>
      <c r="G49" s="26">
        <v>0.3900132</v>
      </c>
      <c r="H49" s="20">
        <v>12156</v>
      </c>
      <c r="I49" s="19">
        <f t="shared" si="0"/>
        <v>16.824539999999999</v>
      </c>
      <c r="J49" s="19">
        <f t="shared" si="1"/>
        <v>39.00132</v>
      </c>
    </row>
    <row r="50" spans="3:10" x14ac:dyDescent="0.35">
      <c r="C50" s="20">
        <v>2021</v>
      </c>
      <c r="D50" s="26">
        <v>0.1557278</v>
      </c>
      <c r="E50" s="20">
        <v>4129</v>
      </c>
      <c r="F50" s="20">
        <v>2021</v>
      </c>
      <c r="G50" s="26">
        <v>0.40038810000000002</v>
      </c>
      <c r="H50" s="20">
        <v>13914</v>
      </c>
      <c r="I50" s="19">
        <f t="shared" si="0"/>
        <v>15.57278</v>
      </c>
      <c r="J50" s="19">
        <f t="shared" si="1"/>
        <v>40.038810000000005</v>
      </c>
    </row>
    <row r="51" spans="3:10" x14ac:dyDescent="0.35">
      <c r="C51" s="20"/>
      <c r="D51" s="27"/>
      <c r="E51" s="17"/>
      <c r="F51" s="20"/>
      <c r="G51" s="27"/>
      <c r="H51" s="17"/>
      <c r="I51" s="19"/>
      <c r="J51" s="17"/>
    </row>
    <row r="52" spans="3:10" x14ac:dyDescent="0.35">
      <c r="C52" s="20" t="s">
        <v>2</v>
      </c>
      <c r="D52" s="26">
        <v>0.26827060000000003</v>
      </c>
      <c r="E52" s="20">
        <v>95057</v>
      </c>
      <c r="F52" s="20" t="s">
        <v>2</v>
      </c>
      <c r="G52" s="26">
        <v>0.31871870000000002</v>
      </c>
      <c r="H52" s="20">
        <v>174483</v>
      </c>
      <c r="I52" s="19">
        <f t="shared" si="0"/>
        <v>26.827060000000003</v>
      </c>
      <c r="J52" s="19">
        <f t="shared" si="1"/>
        <v>31.871870000000001</v>
      </c>
    </row>
    <row r="53" spans="3:10" x14ac:dyDescent="0.35">
      <c r="C53" s="17"/>
      <c r="D53" s="17"/>
      <c r="E53" s="17"/>
      <c r="F53" s="20"/>
      <c r="G53" s="17"/>
      <c r="H53" s="17"/>
      <c r="I53" s="17"/>
      <c r="J53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6"/>
  <sheetViews>
    <sheetView workbookViewId="0"/>
  </sheetViews>
  <sheetFormatPr defaultRowHeight="14.5" x14ac:dyDescent="0.35"/>
  <sheetData>
    <row r="1" spans="1:26" x14ac:dyDescent="0.35">
      <c r="A1" t="s">
        <v>0</v>
      </c>
    </row>
    <row r="2" spans="1:26" x14ac:dyDescent="0.35">
      <c r="C2" t="s">
        <v>84</v>
      </c>
    </row>
    <row r="3" spans="1:26" x14ac:dyDescent="0.35">
      <c r="C3" t="s">
        <v>69</v>
      </c>
      <c r="I3" t="s">
        <v>70</v>
      </c>
      <c r="O3" s="17" t="s">
        <v>48</v>
      </c>
      <c r="P3" s="17"/>
      <c r="Q3" s="17" t="s">
        <v>49</v>
      </c>
      <c r="R3" s="17"/>
    </row>
    <row r="4" spans="1:26" x14ac:dyDescent="0.35">
      <c r="C4" t="s">
        <v>81</v>
      </c>
      <c r="D4" t="s">
        <v>64</v>
      </c>
      <c r="F4" t="s">
        <v>82</v>
      </c>
      <c r="G4" t="s">
        <v>65</v>
      </c>
      <c r="I4" t="s">
        <v>81</v>
      </c>
      <c r="J4" t="s">
        <v>64</v>
      </c>
      <c r="L4" t="s">
        <v>82</v>
      </c>
      <c r="M4" t="s">
        <v>65</v>
      </c>
      <c r="O4" s="17" t="s">
        <v>81</v>
      </c>
      <c r="P4" s="17" t="s">
        <v>82</v>
      </c>
      <c r="Q4" s="17" t="s">
        <v>81</v>
      </c>
      <c r="R4" s="17" t="s">
        <v>82</v>
      </c>
      <c r="T4" t="s">
        <v>76</v>
      </c>
    </row>
    <row r="5" spans="1:26" x14ac:dyDescent="0.35">
      <c r="C5" s="20" t="s">
        <v>45</v>
      </c>
      <c r="D5" s="20" t="s">
        <v>62</v>
      </c>
      <c r="E5" s="20" t="s">
        <v>47</v>
      </c>
      <c r="F5" s="20" t="s">
        <v>45</v>
      </c>
      <c r="G5" s="20" t="s">
        <v>62</v>
      </c>
      <c r="H5" s="20" t="s">
        <v>47</v>
      </c>
      <c r="I5" s="20" t="s">
        <v>45</v>
      </c>
      <c r="J5" s="20" t="s">
        <v>62</v>
      </c>
      <c r="K5" s="20" t="s">
        <v>47</v>
      </c>
      <c r="L5" s="20" t="s">
        <v>45</v>
      </c>
      <c r="M5" s="20" t="s">
        <v>62</v>
      </c>
      <c r="N5" s="40" t="s">
        <v>47</v>
      </c>
      <c r="O5" s="39" t="s">
        <v>52</v>
      </c>
      <c r="P5" s="39" t="s">
        <v>52</v>
      </c>
      <c r="Q5" s="39" t="s">
        <v>52</v>
      </c>
      <c r="R5" s="39" t="s">
        <v>52</v>
      </c>
      <c r="S5" s="37"/>
      <c r="T5" s="37" t="s">
        <v>48</v>
      </c>
      <c r="U5" s="37"/>
      <c r="V5" s="37"/>
      <c r="W5" s="37"/>
      <c r="X5" s="37"/>
      <c r="Y5" s="37"/>
      <c r="Z5" s="37"/>
    </row>
    <row r="6" spans="1:26" x14ac:dyDescent="0.35">
      <c r="C6" s="20"/>
      <c r="D6" s="17"/>
      <c r="E6" s="17"/>
      <c r="F6" s="20"/>
      <c r="G6" s="17"/>
      <c r="H6" s="17"/>
      <c r="I6" s="20"/>
      <c r="J6" s="17"/>
      <c r="K6" s="17"/>
      <c r="L6" s="20"/>
      <c r="M6" s="17"/>
      <c r="N6" s="41"/>
      <c r="O6" s="17"/>
      <c r="P6" s="17"/>
      <c r="Q6" s="17"/>
      <c r="R6" s="17"/>
    </row>
    <row r="7" spans="1:26" x14ac:dyDescent="0.35">
      <c r="C7" s="20">
        <v>2005</v>
      </c>
      <c r="D7" s="26">
        <v>0.50877190000000005</v>
      </c>
      <c r="E7" s="20">
        <v>570</v>
      </c>
      <c r="F7" s="20">
        <v>2005</v>
      </c>
      <c r="G7" s="26">
        <v>0.47543299999999999</v>
      </c>
      <c r="H7" s="20">
        <v>2829</v>
      </c>
      <c r="I7" s="20">
        <v>2005</v>
      </c>
      <c r="J7" s="26">
        <v>0.50953210000000004</v>
      </c>
      <c r="K7" s="20">
        <v>577</v>
      </c>
      <c r="L7" s="20">
        <v>2005</v>
      </c>
      <c r="M7" s="26">
        <v>0.49333329999999997</v>
      </c>
      <c r="N7" s="40">
        <v>3000</v>
      </c>
      <c r="O7" s="19">
        <f>D7*100</f>
        <v>50.877190000000006</v>
      </c>
      <c r="P7" s="19">
        <f>G7*100</f>
        <v>47.543300000000002</v>
      </c>
      <c r="Q7" s="19">
        <f>J7*100</f>
        <v>50.953210000000006</v>
      </c>
      <c r="R7" s="19">
        <f>M7*100</f>
        <v>49.333329999999997</v>
      </c>
    </row>
    <row r="8" spans="1:26" x14ac:dyDescent="0.35">
      <c r="C8" s="20">
        <v>2006</v>
      </c>
      <c r="D8" s="26">
        <v>0.378882</v>
      </c>
      <c r="E8" s="20">
        <v>966</v>
      </c>
      <c r="F8" s="20">
        <v>2006</v>
      </c>
      <c r="G8" s="26">
        <v>0.3311288</v>
      </c>
      <c r="H8" s="20">
        <v>4385</v>
      </c>
      <c r="I8" s="20">
        <v>2006</v>
      </c>
      <c r="J8" s="26">
        <v>0.38328240000000002</v>
      </c>
      <c r="K8" s="20">
        <v>981</v>
      </c>
      <c r="L8" s="20">
        <v>2006</v>
      </c>
      <c r="M8" s="26">
        <v>0.34835640000000001</v>
      </c>
      <c r="N8" s="40">
        <v>4837</v>
      </c>
      <c r="O8" s="19">
        <f t="shared" ref="O8:O25" si="0">D8*100</f>
        <v>37.888199999999998</v>
      </c>
      <c r="P8" s="19">
        <f t="shared" ref="P8:P25" si="1">G8*100</f>
        <v>33.112879999999997</v>
      </c>
      <c r="Q8" s="19">
        <f t="shared" ref="Q8:Q25" si="2">J8*100</f>
        <v>38.328240000000001</v>
      </c>
      <c r="R8" s="19">
        <f t="shared" ref="R8:R25" si="3">M8*100</f>
        <v>34.835639999999998</v>
      </c>
    </row>
    <row r="9" spans="1:26" x14ac:dyDescent="0.35">
      <c r="C9" s="20">
        <v>2007</v>
      </c>
      <c r="D9" s="26">
        <v>0.27624310000000002</v>
      </c>
      <c r="E9" s="20">
        <v>181</v>
      </c>
      <c r="F9" s="20">
        <v>2007</v>
      </c>
      <c r="G9" s="26">
        <v>0.36052200000000001</v>
      </c>
      <c r="H9" s="20">
        <v>1226</v>
      </c>
      <c r="I9" s="20">
        <v>2007</v>
      </c>
      <c r="J9" s="26">
        <v>0.34782610000000003</v>
      </c>
      <c r="K9" s="20">
        <v>207</v>
      </c>
      <c r="L9" s="20">
        <v>2007</v>
      </c>
      <c r="M9" s="26">
        <v>0.38340190000000002</v>
      </c>
      <c r="N9" s="40">
        <v>1458</v>
      </c>
      <c r="O9" s="19">
        <f t="shared" si="0"/>
        <v>27.624310000000001</v>
      </c>
      <c r="P9" s="19">
        <f t="shared" si="1"/>
        <v>36.052199999999999</v>
      </c>
      <c r="Q9" s="19">
        <f t="shared" si="2"/>
        <v>34.782610000000005</v>
      </c>
      <c r="R9" s="19">
        <f t="shared" si="3"/>
        <v>38.34019</v>
      </c>
    </row>
    <row r="10" spans="1:26" x14ac:dyDescent="0.35">
      <c r="C10" s="20">
        <v>2008</v>
      </c>
      <c r="D10" s="26">
        <v>0.29516419999999999</v>
      </c>
      <c r="E10" s="20">
        <v>2192</v>
      </c>
      <c r="F10" s="20">
        <v>2008</v>
      </c>
      <c r="G10" s="26">
        <v>0.37145489999999998</v>
      </c>
      <c r="H10" s="20">
        <v>6523</v>
      </c>
      <c r="I10" s="20">
        <v>2008</v>
      </c>
      <c r="J10" s="26">
        <v>0.3783069</v>
      </c>
      <c r="K10" s="20">
        <v>2646</v>
      </c>
      <c r="L10" s="20">
        <v>2008</v>
      </c>
      <c r="M10" s="26">
        <v>0.38508490000000001</v>
      </c>
      <c r="N10" s="40">
        <v>7536</v>
      </c>
      <c r="O10" s="19">
        <f t="shared" si="0"/>
        <v>29.51642</v>
      </c>
      <c r="P10" s="19">
        <f t="shared" si="1"/>
        <v>37.145489999999995</v>
      </c>
      <c r="Q10" s="19">
        <f t="shared" si="2"/>
        <v>37.830689999999997</v>
      </c>
      <c r="R10" s="19">
        <f t="shared" si="3"/>
        <v>38.508490000000002</v>
      </c>
    </row>
    <row r="11" spans="1:26" x14ac:dyDescent="0.35">
      <c r="C11" s="20">
        <v>2009</v>
      </c>
      <c r="D11" s="26">
        <v>0.31771939999999999</v>
      </c>
      <c r="E11" s="20">
        <v>8454</v>
      </c>
      <c r="F11" s="20">
        <v>2009</v>
      </c>
      <c r="G11" s="26">
        <v>0.3336134</v>
      </c>
      <c r="H11" s="20">
        <v>7140</v>
      </c>
      <c r="I11" s="20">
        <v>2009</v>
      </c>
      <c r="J11" s="26">
        <v>0.33058120000000002</v>
      </c>
      <c r="K11" s="20">
        <v>9205</v>
      </c>
      <c r="L11" s="20">
        <v>2009</v>
      </c>
      <c r="M11" s="26">
        <v>0.3489408</v>
      </c>
      <c r="N11" s="40">
        <v>8308</v>
      </c>
      <c r="O11" s="19">
        <f t="shared" si="0"/>
        <v>31.771939999999997</v>
      </c>
      <c r="P11" s="19">
        <f t="shared" si="1"/>
        <v>33.361339999999998</v>
      </c>
      <c r="Q11" s="19">
        <f t="shared" si="2"/>
        <v>33.058120000000002</v>
      </c>
      <c r="R11" s="19">
        <f t="shared" si="3"/>
        <v>34.894080000000002</v>
      </c>
    </row>
    <row r="12" spans="1:26" x14ac:dyDescent="0.35">
      <c r="C12" s="20">
        <v>2010</v>
      </c>
      <c r="D12" s="26">
        <v>0.25736140000000002</v>
      </c>
      <c r="E12" s="20">
        <v>10460</v>
      </c>
      <c r="F12" s="20">
        <v>2010</v>
      </c>
      <c r="G12" s="26">
        <v>0.29019859999999997</v>
      </c>
      <c r="H12" s="20">
        <v>9366</v>
      </c>
      <c r="I12" s="20">
        <v>2010</v>
      </c>
      <c r="J12" s="26">
        <v>0.25382969999999999</v>
      </c>
      <c r="K12" s="20">
        <v>11228</v>
      </c>
      <c r="L12" s="20">
        <v>2010</v>
      </c>
      <c r="M12" s="26">
        <v>0.29122510000000001</v>
      </c>
      <c r="N12" s="40">
        <v>10758</v>
      </c>
      <c r="O12" s="19">
        <f t="shared" si="0"/>
        <v>25.736140000000002</v>
      </c>
      <c r="P12" s="19">
        <f t="shared" si="1"/>
        <v>29.019859999999998</v>
      </c>
      <c r="Q12" s="19">
        <f t="shared" si="2"/>
        <v>25.38297</v>
      </c>
      <c r="R12" s="19">
        <f t="shared" si="3"/>
        <v>29.122510000000002</v>
      </c>
    </row>
    <row r="13" spans="1:26" x14ac:dyDescent="0.35">
      <c r="C13" s="20">
        <v>2011</v>
      </c>
      <c r="D13" s="26">
        <v>0.20401069999999999</v>
      </c>
      <c r="E13" s="20">
        <v>6333</v>
      </c>
      <c r="F13" s="20">
        <v>2011</v>
      </c>
      <c r="G13" s="26">
        <v>0.24219209999999999</v>
      </c>
      <c r="H13" s="20">
        <v>6788</v>
      </c>
      <c r="I13" s="20">
        <v>2011</v>
      </c>
      <c r="J13" s="26">
        <v>0.20458290000000001</v>
      </c>
      <c r="K13" s="20">
        <v>6677</v>
      </c>
      <c r="L13" s="20">
        <v>2011</v>
      </c>
      <c r="M13" s="26">
        <v>0.27906979999999998</v>
      </c>
      <c r="N13" s="40">
        <v>8041</v>
      </c>
      <c r="O13" s="19">
        <f t="shared" si="0"/>
        <v>20.401069999999997</v>
      </c>
      <c r="P13" s="19">
        <f t="shared" si="1"/>
        <v>24.21921</v>
      </c>
      <c r="Q13" s="19">
        <f t="shared" si="2"/>
        <v>20.458290000000002</v>
      </c>
      <c r="R13" s="19">
        <f t="shared" si="3"/>
        <v>27.906979999999997</v>
      </c>
    </row>
    <row r="14" spans="1:26" x14ac:dyDescent="0.35">
      <c r="C14" s="20">
        <v>2012</v>
      </c>
      <c r="D14" s="26">
        <v>0.1537443</v>
      </c>
      <c r="E14" s="20">
        <v>5288</v>
      </c>
      <c r="F14" s="20">
        <v>2012</v>
      </c>
      <c r="G14" s="26">
        <v>0.2457705</v>
      </c>
      <c r="H14" s="20">
        <v>7625</v>
      </c>
      <c r="I14" s="20">
        <v>2012</v>
      </c>
      <c r="J14" s="26">
        <v>0.1716693</v>
      </c>
      <c r="K14" s="20">
        <v>5697</v>
      </c>
      <c r="L14" s="20">
        <v>2012</v>
      </c>
      <c r="M14" s="26">
        <v>0.2877343</v>
      </c>
      <c r="N14" s="40">
        <v>9335</v>
      </c>
      <c r="O14" s="19">
        <f t="shared" si="0"/>
        <v>15.37443</v>
      </c>
      <c r="P14" s="19">
        <f t="shared" si="1"/>
        <v>24.57705</v>
      </c>
      <c r="Q14" s="19">
        <f t="shared" si="2"/>
        <v>17.166930000000001</v>
      </c>
      <c r="R14" s="19">
        <f t="shared" si="3"/>
        <v>28.773430000000001</v>
      </c>
    </row>
    <row r="15" spans="1:26" x14ac:dyDescent="0.35">
      <c r="C15" s="20">
        <v>2013</v>
      </c>
      <c r="D15" s="26">
        <v>0.1077027</v>
      </c>
      <c r="E15" s="20">
        <v>8867</v>
      </c>
      <c r="F15" s="20">
        <v>2013</v>
      </c>
      <c r="G15" s="26">
        <v>0.2093044</v>
      </c>
      <c r="H15" s="20">
        <v>10984</v>
      </c>
      <c r="I15" s="20">
        <v>2013</v>
      </c>
      <c r="J15" s="26">
        <v>0.12660650000000001</v>
      </c>
      <c r="K15" s="20">
        <v>9415</v>
      </c>
      <c r="L15" s="20">
        <v>2013</v>
      </c>
      <c r="M15" s="26">
        <v>0.22665179999999999</v>
      </c>
      <c r="N15" s="40">
        <v>12517</v>
      </c>
      <c r="O15" s="19">
        <f t="shared" si="0"/>
        <v>10.77027</v>
      </c>
      <c r="P15" s="19">
        <f t="shared" si="1"/>
        <v>20.930440000000001</v>
      </c>
      <c r="Q15" s="19">
        <f t="shared" si="2"/>
        <v>12.66065</v>
      </c>
      <c r="R15" s="19">
        <f t="shared" si="3"/>
        <v>22.665179999999999</v>
      </c>
    </row>
    <row r="16" spans="1:26" x14ac:dyDescent="0.35">
      <c r="C16" s="20">
        <v>2014</v>
      </c>
      <c r="D16" s="26">
        <v>9.6937099999999998E-2</v>
      </c>
      <c r="E16" s="20">
        <v>9109</v>
      </c>
      <c r="F16" s="20">
        <v>2014</v>
      </c>
      <c r="G16" s="26">
        <v>0.1898985</v>
      </c>
      <c r="H16" s="20">
        <v>11622</v>
      </c>
      <c r="I16" s="20">
        <v>2014</v>
      </c>
      <c r="J16" s="26">
        <v>0.10402260000000001</v>
      </c>
      <c r="K16" s="20">
        <v>9546</v>
      </c>
      <c r="L16" s="20">
        <v>2014</v>
      </c>
      <c r="M16" s="26">
        <v>0.21206539999999999</v>
      </c>
      <c r="N16" s="40">
        <v>13576</v>
      </c>
      <c r="O16" s="19">
        <f t="shared" si="0"/>
        <v>9.6937099999999994</v>
      </c>
      <c r="P16" s="19">
        <f t="shared" si="1"/>
        <v>18.989850000000001</v>
      </c>
      <c r="Q16" s="19">
        <f t="shared" si="2"/>
        <v>10.40226</v>
      </c>
      <c r="R16" s="19">
        <f t="shared" si="3"/>
        <v>21.20654</v>
      </c>
    </row>
    <row r="17" spans="3:18" x14ac:dyDescent="0.35">
      <c r="C17" s="20">
        <v>2015</v>
      </c>
      <c r="D17" s="26">
        <v>9.9589700000000003E-2</v>
      </c>
      <c r="E17" s="20">
        <v>8043</v>
      </c>
      <c r="F17" s="20">
        <v>2015</v>
      </c>
      <c r="G17" s="26">
        <v>0.19847200000000001</v>
      </c>
      <c r="H17" s="20">
        <v>12042</v>
      </c>
      <c r="I17" s="20">
        <v>2015</v>
      </c>
      <c r="J17" s="26">
        <v>0.1189139</v>
      </c>
      <c r="K17" s="20">
        <v>8544</v>
      </c>
      <c r="L17" s="20">
        <v>2015</v>
      </c>
      <c r="M17" s="26">
        <v>0.21588399999999999</v>
      </c>
      <c r="N17" s="40">
        <v>14480</v>
      </c>
      <c r="O17" s="19">
        <f t="shared" si="0"/>
        <v>9.9589700000000008</v>
      </c>
      <c r="P17" s="19">
        <f t="shared" si="1"/>
        <v>19.847200000000001</v>
      </c>
      <c r="Q17" s="19">
        <f t="shared" si="2"/>
        <v>11.891389999999999</v>
      </c>
      <c r="R17" s="19">
        <f t="shared" si="3"/>
        <v>21.5884</v>
      </c>
    </row>
    <row r="18" spans="3:18" x14ac:dyDescent="0.35">
      <c r="C18" s="20">
        <v>2016</v>
      </c>
      <c r="D18" s="26">
        <v>0.41591990000000001</v>
      </c>
      <c r="E18" s="20">
        <v>1897</v>
      </c>
      <c r="F18" s="20">
        <v>2016</v>
      </c>
      <c r="G18" s="26">
        <v>0.29797420000000002</v>
      </c>
      <c r="H18" s="20">
        <v>12736</v>
      </c>
      <c r="I18" s="20">
        <v>2016</v>
      </c>
      <c r="J18" s="26">
        <v>0.4038929</v>
      </c>
      <c r="K18" s="20">
        <v>2055</v>
      </c>
      <c r="L18" s="20">
        <v>2016</v>
      </c>
      <c r="M18" s="26">
        <v>0.3040156</v>
      </c>
      <c r="N18" s="40">
        <v>14917</v>
      </c>
      <c r="O18" s="19">
        <f t="shared" si="0"/>
        <v>41.591990000000003</v>
      </c>
      <c r="P18" s="19">
        <f t="shared" si="1"/>
        <v>29.797420000000002</v>
      </c>
      <c r="Q18" s="19">
        <f t="shared" si="2"/>
        <v>40.389290000000003</v>
      </c>
      <c r="R18" s="19">
        <f t="shared" si="3"/>
        <v>30.40156</v>
      </c>
    </row>
    <row r="19" spans="3:18" x14ac:dyDescent="0.35">
      <c r="C19" s="20">
        <v>2017</v>
      </c>
      <c r="D19" s="26">
        <v>0.41782970000000003</v>
      </c>
      <c r="E19" s="20">
        <v>3511</v>
      </c>
      <c r="F19" s="20">
        <v>2017</v>
      </c>
      <c r="G19" s="26">
        <v>0.31445079999999997</v>
      </c>
      <c r="H19" s="20">
        <v>10733</v>
      </c>
      <c r="I19" s="20">
        <v>2017</v>
      </c>
      <c r="J19" s="26">
        <v>0.41417530000000002</v>
      </c>
      <c r="K19" s="20">
        <v>3880</v>
      </c>
      <c r="L19" s="20">
        <v>2017</v>
      </c>
      <c r="M19" s="26">
        <v>0.2979424</v>
      </c>
      <c r="N19" s="40">
        <v>13365</v>
      </c>
      <c r="O19" s="19">
        <f t="shared" si="0"/>
        <v>41.782970000000006</v>
      </c>
      <c r="P19" s="19">
        <f t="shared" si="1"/>
        <v>31.445079999999997</v>
      </c>
      <c r="Q19" s="19">
        <f t="shared" si="2"/>
        <v>41.417529999999999</v>
      </c>
      <c r="R19" s="19">
        <f t="shared" si="3"/>
        <v>29.794239999999999</v>
      </c>
    </row>
    <row r="20" spans="3:18" x14ac:dyDescent="0.35">
      <c r="C20" s="20">
        <v>2018</v>
      </c>
      <c r="D20" s="26">
        <v>0.22135969999999999</v>
      </c>
      <c r="E20" s="20">
        <v>8502</v>
      </c>
      <c r="F20" s="20">
        <v>2018</v>
      </c>
      <c r="G20" s="26">
        <v>0.23594119999999999</v>
      </c>
      <c r="H20" s="20">
        <v>11363</v>
      </c>
      <c r="I20" s="20">
        <v>2018</v>
      </c>
      <c r="J20" s="26">
        <v>0.21717739999999999</v>
      </c>
      <c r="K20" s="20">
        <v>8942</v>
      </c>
      <c r="L20" s="20">
        <v>2018</v>
      </c>
      <c r="M20" s="26">
        <v>0.21282129999999999</v>
      </c>
      <c r="N20" s="40">
        <v>13852</v>
      </c>
      <c r="O20" s="19">
        <f t="shared" si="0"/>
        <v>22.13597</v>
      </c>
      <c r="P20" s="19">
        <f t="shared" si="1"/>
        <v>23.59412</v>
      </c>
      <c r="Q20" s="19">
        <f t="shared" si="2"/>
        <v>21.717739999999999</v>
      </c>
      <c r="R20" s="19">
        <f t="shared" si="3"/>
        <v>21.282129999999999</v>
      </c>
    </row>
    <row r="21" spans="3:18" x14ac:dyDescent="0.35">
      <c r="C21" s="20">
        <v>2019</v>
      </c>
      <c r="D21" s="26">
        <v>0.17682110000000001</v>
      </c>
      <c r="E21" s="20">
        <v>6713</v>
      </c>
      <c r="F21" s="20">
        <v>2019</v>
      </c>
      <c r="G21" s="26">
        <v>0.21683649999999999</v>
      </c>
      <c r="H21" s="20">
        <v>10501</v>
      </c>
      <c r="I21" s="20">
        <v>2019</v>
      </c>
      <c r="J21" s="26">
        <v>0.17928630000000001</v>
      </c>
      <c r="K21" s="20">
        <v>6894</v>
      </c>
      <c r="L21" s="20">
        <v>2019</v>
      </c>
      <c r="M21" s="26">
        <v>0.21290120000000001</v>
      </c>
      <c r="N21" s="40">
        <v>12433</v>
      </c>
      <c r="O21" s="19">
        <f t="shared" si="0"/>
        <v>17.682110000000002</v>
      </c>
      <c r="P21" s="19">
        <f t="shared" si="1"/>
        <v>21.68365</v>
      </c>
      <c r="Q21" s="19">
        <f t="shared" si="2"/>
        <v>17.928630000000002</v>
      </c>
      <c r="R21" s="19">
        <f t="shared" si="3"/>
        <v>21.290120000000002</v>
      </c>
    </row>
    <row r="22" spans="3:18" x14ac:dyDescent="0.35">
      <c r="C22" s="20">
        <v>2020</v>
      </c>
      <c r="D22" s="26">
        <v>0.28647600000000001</v>
      </c>
      <c r="E22" s="20">
        <v>4126</v>
      </c>
      <c r="F22" s="20">
        <v>2020</v>
      </c>
      <c r="G22" s="26">
        <v>0.2326655</v>
      </c>
      <c r="H22" s="20">
        <v>10182</v>
      </c>
      <c r="I22" s="20">
        <v>2020</v>
      </c>
      <c r="J22" s="26">
        <v>0.31957600000000003</v>
      </c>
      <c r="K22" s="20">
        <v>4434</v>
      </c>
      <c r="L22" s="20">
        <v>2020</v>
      </c>
      <c r="M22" s="26">
        <v>0.23469889999999999</v>
      </c>
      <c r="N22" s="40">
        <v>12156</v>
      </c>
      <c r="O22" s="19">
        <f t="shared" si="0"/>
        <v>28.647600000000001</v>
      </c>
      <c r="P22" s="19">
        <f t="shared" si="1"/>
        <v>23.266549999999999</v>
      </c>
      <c r="Q22" s="19">
        <f t="shared" si="2"/>
        <v>31.957600000000003</v>
      </c>
      <c r="R22" s="19">
        <f t="shared" si="3"/>
        <v>23.469889999999999</v>
      </c>
    </row>
    <row r="23" spans="3:18" x14ac:dyDescent="0.35">
      <c r="C23" s="20">
        <v>2021</v>
      </c>
      <c r="D23" s="26">
        <v>0.33480789999999999</v>
      </c>
      <c r="E23" s="20">
        <v>3617</v>
      </c>
      <c r="F23" s="20">
        <v>2021</v>
      </c>
      <c r="G23" s="26">
        <v>0.22083410000000001</v>
      </c>
      <c r="H23" s="20">
        <v>11366</v>
      </c>
      <c r="I23" s="20">
        <v>2021</v>
      </c>
      <c r="J23" s="26">
        <v>0.3950109</v>
      </c>
      <c r="K23" s="20">
        <v>4129</v>
      </c>
      <c r="L23" s="20">
        <v>2021</v>
      </c>
      <c r="M23" s="26">
        <v>0.22193470000000001</v>
      </c>
      <c r="N23" s="40">
        <v>13914</v>
      </c>
      <c r="O23" s="19">
        <f t="shared" si="0"/>
        <v>33.480789999999999</v>
      </c>
      <c r="P23" s="19">
        <f t="shared" si="1"/>
        <v>22.083410000000001</v>
      </c>
      <c r="Q23" s="19">
        <f t="shared" si="2"/>
        <v>39.501089999999998</v>
      </c>
      <c r="R23" s="19">
        <f t="shared" si="3"/>
        <v>22.193470000000001</v>
      </c>
    </row>
    <row r="24" spans="3:18" x14ac:dyDescent="0.35">
      <c r="C24" s="20"/>
      <c r="D24" s="27"/>
      <c r="E24" s="17"/>
      <c r="F24" s="20"/>
      <c r="G24" s="27"/>
      <c r="H24" s="17"/>
      <c r="I24" s="20"/>
      <c r="J24" s="27"/>
      <c r="K24" s="17"/>
      <c r="L24" s="20"/>
      <c r="M24" s="27"/>
      <c r="N24" s="41"/>
      <c r="O24" s="17"/>
      <c r="P24" s="19"/>
      <c r="Q24" s="17"/>
      <c r="R24" s="19"/>
    </row>
    <row r="25" spans="3:18" x14ac:dyDescent="0.35">
      <c r="C25" s="20" t="s">
        <v>2</v>
      </c>
      <c r="D25" s="26">
        <v>0.2160668</v>
      </c>
      <c r="E25" s="20">
        <v>88829</v>
      </c>
      <c r="F25" s="20" t="s">
        <v>2</v>
      </c>
      <c r="G25" s="26">
        <v>0.25902409999999998</v>
      </c>
      <c r="H25" s="20">
        <v>147411</v>
      </c>
      <c r="I25" s="20" t="s">
        <v>2</v>
      </c>
      <c r="J25" s="26">
        <v>0.229799</v>
      </c>
      <c r="K25" s="20">
        <v>95057</v>
      </c>
      <c r="L25" s="20" t="s">
        <v>2</v>
      </c>
      <c r="M25" s="26">
        <v>0.26640419999999998</v>
      </c>
      <c r="N25" s="40">
        <v>174483</v>
      </c>
      <c r="O25" s="19">
        <f t="shared" si="0"/>
        <v>21.606680000000001</v>
      </c>
      <c r="P25" s="19">
        <f t="shared" si="1"/>
        <v>25.902409999999996</v>
      </c>
      <c r="Q25" s="19">
        <f t="shared" si="2"/>
        <v>22.979900000000001</v>
      </c>
      <c r="R25" s="19">
        <f t="shared" si="3"/>
        <v>26.640419999999999</v>
      </c>
    </row>
    <row r="26" spans="3:18" x14ac:dyDescent="0.35">
      <c r="C26" s="28"/>
      <c r="D26" s="29"/>
      <c r="E26" s="30"/>
      <c r="F26" s="28"/>
      <c r="G26" s="29"/>
      <c r="H26" s="30"/>
      <c r="I26" s="30"/>
      <c r="J26" s="29"/>
      <c r="K26" s="30"/>
      <c r="L26" s="31"/>
      <c r="M26" s="14"/>
      <c r="N26" s="14"/>
      <c r="O26" s="17"/>
      <c r="P26" s="17"/>
      <c r="Q26" s="17"/>
      <c r="R26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2"/>
  <sheetViews>
    <sheetView workbookViewId="0"/>
  </sheetViews>
  <sheetFormatPr defaultRowHeight="14.5" x14ac:dyDescent="0.35"/>
  <cols>
    <col min="13" max="13" width="8.453125" customWidth="1"/>
  </cols>
  <sheetData>
    <row r="1" spans="1:16" x14ac:dyDescent="0.35">
      <c r="A1" t="s">
        <v>0</v>
      </c>
    </row>
    <row r="2" spans="1:16" x14ac:dyDescent="0.35">
      <c r="C2" t="s">
        <v>78</v>
      </c>
    </row>
    <row r="3" spans="1:16" x14ac:dyDescent="0.35">
      <c r="C3" t="s">
        <v>50</v>
      </c>
      <c r="I3" t="s">
        <v>51</v>
      </c>
    </row>
    <row r="4" spans="1:16" x14ac:dyDescent="0.35">
      <c r="C4" t="s">
        <v>48</v>
      </c>
      <c r="F4" t="s">
        <v>49</v>
      </c>
      <c r="I4" t="s">
        <v>48</v>
      </c>
      <c r="L4" t="s">
        <v>49</v>
      </c>
      <c r="O4" t="s">
        <v>71</v>
      </c>
      <c r="P4" t="s">
        <v>72</v>
      </c>
    </row>
    <row r="5" spans="1:16" x14ac:dyDescent="0.35">
      <c r="C5" s="12" t="s">
        <v>45</v>
      </c>
      <c r="D5" s="12" t="s">
        <v>46</v>
      </c>
      <c r="E5" s="12" t="s">
        <v>47</v>
      </c>
      <c r="F5" s="12" t="s">
        <v>45</v>
      </c>
      <c r="G5" s="12" t="s">
        <v>46</v>
      </c>
      <c r="H5" s="12" t="s">
        <v>47</v>
      </c>
      <c r="I5" s="12" t="s">
        <v>45</v>
      </c>
      <c r="J5" s="12" t="s">
        <v>46</v>
      </c>
      <c r="K5" s="12" t="s">
        <v>47</v>
      </c>
      <c r="L5" s="12" t="s">
        <v>45</v>
      </c>
      <c r="M5" s="12" t="s">
        <v>46</v>
      </c>
      <c r="N5" s="16" t="s">
        <v>47</v>
      </c>
      <c r="O5" s="17" t="s">
        <v>52</v>
      </c>
      <c r="P5" s="17" t="s">
        <v>52</v>
      </c>
    </row>
    <row r="6" spans="1:16" x14ac:dyDescent="0.35">
      <c r="C6" s="12"/>
      <c r="E6" s="13"/>
      <c r="F6" s="12"/>
      <c r="H6" s="13"/>
      <c r="I6" s="12"/>
      <c r="K6" s="13"/>
      <c r="L6" s="12"/>
      <c r="N6" s="11"/>
      <c r="O6" s="17"/>
      <c r="P6" s="17"/>
    </row>
    <row r="7" spans="1:16" x14ac:dyDescent="0.35">
      <c r="C7" s="12">
        <v>2005</v>
      </c>
      <c r="D7" s="18">
        <v>831.94079999999997</v>
      </c>
      <c r="E7" s="12">
        <v>2980</v>
      </c>
      <c r="F7" s="12">
        <v>2005</v>
      </c>
      <c r="G7" s="18">
        <v>887.96460000000002</v>
      </c>
      <c r="H7" s="12">
        <v>3117</v>
      </c>
      <c r="I7" s="12">
        <v>2005</v>
      </c>
      <c r="J7" s="18">
        <v>8.9251299999999993</v>
      </c>
      <c r="K7" s="12">
        <v>23</v>
      </c>
      <c r="L7" s="12">
        <v>2005</v>
      </c>
      <c r="M7" s="18">
        <v>8.9251299999999993</v>
      </c>
      <c r="N7" s="16">
        <v>23</v>
      </c>
      <c r="O7" s="19">
        <f>J7/D7*100</f>
        <v>1.0728083055909747</v>
      </c>
      <c r="P7" s="19">
        <f>M7/G7*100</f>
        <v>1.0051222762709233</v>
      </c>
    </row>
    <row r="8" spans="1:16" x14ac:dyDescent="0.35">
      <c r="C8" s="12">
        <v>2006</v>
      </c>
      <c r="D8" s="18">
        <v>1100.259</v>
      </c>
      <c r="E8" s="12">
        <v>4494</v>
      </c>
      <c r="F8" s="12">
        <v>2006</v>
      </c>
      <c r="G8" s="18">
        <v>1300.077</v>
      </c>
      <c r="H8" s="12">
        <v>4895</v>
      </c>
      <c r="I8" s="12">
        <v>2006</v>
      </c>
      <c r="J8" s="18">
        <v>4.430269</v>
      </c>
      <c r="K8" s="12">
        <v>16</v>
      </c>
      <c r="L8" s="12">
        <v>2006</v>
      </c>
      <c r="M8" s="18">
        <v>4.430269</v>
      </c>
      <c r="N8" s="16">
        <v>16</v>
      </c>
      <c r="O8" s="19">
        <f t="shared" ref="O8:O23" si="0">J8/D8*100</f>
        <v>0.40265691987068503</v>
      </c>
      <c r="P8" s="19">
        <f t="shared" ref="P8:P25" si="1">M8/G8*100</f>
        <v>0.34076973902315016</v>
      </c>
    </row>
    <row r="9" spans="1:16" x14ac:dyDescent="0.35">
      <c r="C9" s="12">
        <v>2007</v>
      </c>
      <c r="D9" s="18">
        <v>984.70249999999999</v>
      </c>
      <c r="E9" s="12">
        <v>3593</v>
      </c>
      <c r="F9" s="12">
        <v>2007</v>
      </c>
      <c r="G9" s="18">
        <v>4047.8</v>
      </c>
      <c r="H9" s="12">
        <v>4229</v>
      </c>
      <c r="I9" s="12">
        <v>2007</v>
      </c>
      <c r="J9" s="18">
        <v>7.4379910000000002</v>
      </c>
      <c r="K9" s="12">
        <v>24</v>
      </c>
      <c r="L9" s="12">
        <v>2007</v>
      </c>
      <c r="M9" s="18">
        <v>7.4379910000000002</v>
      </c>
      <c r="N9" s="16">
        <v>24</v>
      </c>
      <c r="O9" s="19">
        <f t="shared" si="0"/>
        <v>0.75535412980062511</v>
      </c>
      <c r="P9" s="19">
        <f t="shared" si="1"/>
        <v>0.18375391570729779</v>
      </c>
    </row>
    <row r="10" spans="1:16" x14ac:dyDescent="0.35">
      <c r="C10" s="12">
        <v>2008</v>
      </c>
      <c r="D10" s="18">
        <v>1579.2049999999999</v>
      </c>
      <c r="E10" s="12">
        <v>8977</v>
      </c>
      <c r="F10" s="12">
        <v>2008</v>
      </c>
      <c r="G10" s="18">
        <v>5524.6580000000004</v>
      </c>
      <c r="H10" s="12">
        <v>10324</v>
      </c>
      <c r="I10" s="12">
        <v>2008</v>
      </c>
      <c r="J10" s="18">
        <v>15.94378</v>
      </c>
      <c r="K10" s="12">
        <v>51</v>
      </c>
      <c r="L10" s="12">
        <v>2008</v>
      </c>
      <c r="M10" s="18">
        <v>21.169139999999999</v>
      </c>
      <c r="N10" s="16">
        <v>69</v>
      </c>
      <c r="O10" s="19">
        <f t="shared" si="0"/>
        <v>1.0096079989615028</v>
      </c>
      <c r="P10" s="19">
        <f t="shared" si="1"/>
        <v>0.38317557394502966</v>
      </c>
    </row>
    <row r="11" spans="1:16" x14ac:dyDescent="0.35">
      <c r="C11" s="12">
        <v>2009</v>
      </c>
      <c r="D11" s="18">
        <v>2461.027</v>
      </c>
      <c r="E11" s="12">
        <v>15973</v>
      </c>
      <c r="F11" s="12">
        <v>2009</v>
      </c>
      <c r="G11" s="18">
        <v>3658.8159999999998</v>
      </c>
      <c r="H11" s="12">
        <v>17892</v>
      </c>
      <c r="I11" s="12">
        <v>2009</v>
      </c>
      <c r="J11" s="18">
        <v>51.99991</v>
      </c>
      <c r="K11" s="12">
        <v>76</v>
      </c>
      <c r="L11" s="12">
        <v>2009</v>
      </c>
      <c r="M11" s="18">
        <v>105.0633</v>
      </c>
      <c r="N11" s="16">
        <v>148</v>
      </c>
      <c r="O11" s="19">
        <f t="shared" si="0"/>
        <v>2.1129353721027848</v>
      </c>
      <c r="P11" s="19">
        <f t="shared" si="1"/>
        <v>2.8715108931413882</v>
      </c>
    </row>
    <row r="12" spans="1:16" x14ac:dyDescent="0.35">
      <c r="C12" s="12">
        <v>2010</v>
      </c>
      <c r="D12" s="18">
        <v>1693.086</v>
      </c>
      <c r="E12" s="12">
        <v>19657</v>
      </c>
      <c r="F12" s="12">
        <v>2010</v>
      </c>
      <c r="G12" s="18">
        <v>1913.8109999999999</v>
      </c>
      <c r="H12" s="12">
        <v>21763</v>
      </c>
      <c r="I12" s="12">
        <v>2010</v>
      </c>
      <c r="J12" s="18">
        <v>14.44857</v>
      </c>
      <c r="K12" s="12">
        <v>109</v>
      </c>
      <c r="L12" s="12">
        <v>2010</v>
      </c>
      <c r="M12" s="18">
        <v>30.184629999999999</v>
      </c>
      <c r="N12" s="16">
        <v>271</v>
      </c>
      <c r="O12" s="19">
        <f t="shared" si="0"/>
        <v>0.85338665608244346</v>
      </c>
      <c r="P12" s="19">
        <f t="shared" si="1"/>
        <v>1.5772001519481285</v>
      </c>
    </row>
    <row r="13" spans="1:16" x14ac:dyDescent="0.35">
      <c r="C13" s="12">
        <v>2011</v>
      </c>
      <c r="D13" s="18">
        <v>616.88189999999997</v>
      </c>
      <c r="E13" s="12">
        <v>13144</v>
      </c>
      <c r="F13" s="12">
        <v>2011</v>
      </c>
      <c r="G13" s="18">
        <v>757.53</v>
      </c>
      <c r="H13" s="12">
        <v>14701</v>
      </c>
      <c r="I13" s="12">
        <v>2011</v>
      </c>
      <c r="J13" s="18">
        <v>17.012830000000001</v>
      </c>
      <c r="K13" s="12">
        <v>82</v>
      </c>
      <c r="L13" s="12">
        <v>2011</v>
      </c>
      <c r="M13" s="18">
        <v>37.27319</v>
      </c>
      <c r="N13" s="16">
        <v>176</v>
      </c>
      <c r="O13" s="19">
        <f t="shared" si="0"/>
        <v>2.7578747244812991</v>
      </c>
      <c r="P13" s="19">
        <f t="shared" si="1"/>
        <v>4.9203582696394861</v>
      </c>
    </row>
    <row r="14" spans="1:16" x14ac:dyDescent="0.35">
      <c r="C14" s="12">
        <v>2012</v>
      </c>
      <c r="D14" s="18">
        <v>1404.9469999999999</v>
      </c>
      <c r="E14" s="12">
        <v>12571</v>
      </c>
      <c r="F14" s="12">
        <v>2012</v>
      </c>
      <c r="G14" s="18">
        <v>2525.7530000000002</v>
      </c>
      <c r="H14" s="12">
        <v>14524</v>
      </c>
      <c r="I14" s="12">
        <v>2012</v>
      </c>
      <c r="J14" s="18">
        <v>116.97110000000001</v>
      </c>
      <c r="K14" s="12">
        <v>83</v>
      </c>
      <c r="L14" s="12">
        <v>2012</v>
      </c>
      <c r="M14" s="18">
        <v>157.45920000000001</v>
      </c>
      <c r="N14" s="16">
        <v>173</v>
      </c>
      <c r="O14" s="19">
        <f t="shared" si="0"/>
        <v>8.3256592597443184</v>
      </c>
      <c r="P14" s="19">
        <f t="shared" si="1"/>
        <v>6.2341487865202971</v>
      </c>
    </row>
    <row r="15" spans="1:16" x14ac:dyDescent="0.35">
      <c r="C15" s="12">
        <v>2013</v>
      </c>
      <c r="D15" s="18">
        <v>2161.1819999999998</v>
      </c>
      <c r="E15" s="12">
        <v>19671</v>
      </c>
      <c r="F15" s="12">
        <v>2013</v>
      </c>
      <c r="G15" s="18">
        <v>4165.2849999999999</v>
      </c>
      <c r="H15" s="12">
        <v>21632</v>
      </c>
      <c r="I15" s="12">
        <v>2013</v>
      </c>
      <c r="J15" s="18">
        <v>385.52809999999999</v>
      </c>
      <c r="K15" s="12">
        <v>122</v>
      </c>
      <c r="L15" s="12">
        <v>2013</v>
      </c>
      <c r="M15" s="18">
        <v>526.1078</v>
      </c>
      <c r="N15" s="16">
        <v>214</v>
      </c>
      <c r="O15" s="19">
        <f t="shared" si="0"/>
        <v>17.838761381503272</v>
      </c>
      <c r="P15" s="19">
        <f t="shared" si="1"/>
        <v>12.630775565177412</v>
      </c>
    </row>
    <row r="16" spans="1:16" x14ac:dyDescent="0.35">
      <c r="C16" s="12">
        <v>2014</v>
      </c>
      <c r="D16" s="18">
        <v>1750.6669999999999</v>
      </c>
      <c r="E16" s="12">
        <v>20567</v>
      </c>
      <c r="F16" s="12">
        <v>2014</v>
      </c>
      <c r="G16" s="18">
        <v>2733.5129999999999</v>
      </c>
      <c r="H16" s="12">
        <v>22907</v>
      </c>
      <c r="I16" s="12">
        <v>2014</v>
      </c>
      <c r="J16" s="18">
        <v>178.23060000000001</v>
      </c>
      <c r="K16" s="12">
        <v>190</v>
      </c>
      <c r="L16" s="12">
        <v>2014</v>
      </c>
      <c r="M16" s="18">
        <v>219.31030000000001</v>
      </c>
      <c r="N16" s="16">
        <v>309</v>
      </c>
      <c r="O16" s="19">
        <f t="shared" si="0"/>
        <v>10.180725403517632</v>
      </c>
      <c r="P16" s="19">
        <f t="shared" si="1"/>
        <v>8.0230201941604093</v>
      </c>
    </row>
    <row r="17" spans="3:16" x14ac:dyDescent="0.35">
      <c r="C17" s="12">
        <v>2015</v>
      </c>
      <c r="D17" s="18">
        <v>1529.174</v>
      </c>
      <c r="E17" s="12">
        <v>19886</v>
      </c>
      <c r="F17" s="12">
        <v>2015</v>
      </c>
      <c r="G17" s="18">
        <v>8180.482</v>
      </c>
      <c r="H17" s="12">
        <v>22811</v>
      </c>
      <c r="I17" s="12">
        <v>2015</v>
      </c>
      <c r="J17" s="18">
        <v>131.8211</v>
      </c>
      <c r="K17" s="12">
        <v>159</v>
      </c>
      <c r="L17" s="12">
        <v>2015</v>
      </c>
      <c r="M17" s="18">
        <v>168.3835</v>
      </c>
      <c r="N17" s="16">
        <v>208</v>
      </c>
      <c r="O17" s="19">
        <f t="shared" si="0"/>
        <v>8.6204120655988135</v>
      </c>
      <c r="P17" s="19">
        <f t="shared" si="1"/>
        <v>2.0583567080766145</v>
      </c>
    </row>
    <row r="18" spans="3:16" x14ac:dyDescent="0.35">
      <c r="C18" s="12">
        <v>2016</v>
      </c>
      <c r="D18" s="18">
        <v>1803.7670000000001</v>
      </c>
      <c r="E18" s="12">
        <v>14387</v>
      </c>
      <c r="F18" s="12">
        <v>2016</v>
      </c>
      <c r="G18" s="18">
        <v>2736.5790000000002</v>
      </c>
      <c r="H18" s="12">
        <v>16681</v>
      </c>
      <c r="I18" s="12">
        <v>2016</v>
      </c>
      <c r="J18" s="18">
        <v>367.65690000000001</v>
      </c>
      <c r="K18" s="12">
        <v>94</v>
      </c>
      <c r="L18" s="12">
        <v>2016</v>
      </c>
      <c r="M18" s="18">
        <v>448.34840000000003</v>
      </c>
      <c r="N18" s="16">
        <v>175</v>
      </c>
      <c r="O18" s="19">
        <f t="shared" si="0"/>
        <v>20.382726815603124</v>
      </c>
      <c r="P18" s="19">
        <f t="shared" si="1"/>
        <v>16.383535794142979</v>
      </c>
    </row>
    <row r="19" spans="3:16" x14ac:dyDescent="0.35">
      <c r="C19" s="12">
        <v>2017</v>
      </c>
      <c r="D19" s="18">
        <v>3034.4810000000002</v>
      </c>
      <c r="E19" s="12">
        <v>14083</v>
      </c>
      <c r="F19" s="12">
        <v>2017</v>
      </c>
      <c r="G19" s="18">
        <v>4747.24</v>
      </c>
      <c r="H19" s="12">
        <v>16961</v>
      </c>
      <c r="I19" s="12">
        <v>2017</v>
      </c>
      <c r="J19" s="18">
        <v>681.12639999999999</v>
      </c>
      <c r="K19" s="12">
        <v>83</v>
      </c>
      <c r="L19" s="12">
        <v>2017</v>
      </c>
      <c r="M19" s="18">
        <v>901.01509999999996</v>
      </c>
      <c r="N19" s="16">
        <v>194</v>
      </c>
      <c r="O19" s="19">
        <f t="shared" si="0"/>
        <v>22.446223917697949</v>
      </c>
      <c r="P19" s="19">
        <f t="shared" si="1"/>
        <v>18.979767191041532</v>
      </c>
    </row>
    <row r="20" spans="3:16" x14ac:dyDescent="0.35">
      <c r="C20" s="12">
        <v>2018</v>
      </c>
      <c r="D20" s="18">
        <v>2734.92</v>
      </c>
      <c r="E20" s="12">
        <v>19785</v>
      </c>
      <c r="F20" s="12">
        <v>2018</v>
      </c>
      <c r="G20" s="18">
        <v>3780.9250000000002</v>
      </c>
      <c r="H20" s="12">
        <v>22605</v>
      </c>
      <c r="I20" s="12">
        <v>2018</v>
      </c>
      <c r="J20" s="18">
        <v>407.55560000000003</v>
      </c>
      <c r="K20" s="12">
        <v>85</v>
      </c>
      <c r="L20" s="12">
        <v>2018</v>
      </c>
      <c r="M20" s="18">
        <v>582.06259999999997</v>
      </c>
      <c r="N20" s="16">
        <v>338</v>
      </c>
      <c r="O20" s="19">
        <f t="shared" si="0"/>
        <v>14.901920348675649</v>
      </c>
      <c r="P20" s="19">
        <f t="shared" si="1"/>
        <v>15.394714256431957</v>
      </c>
    </row>
    <row r="21" spans="3:16" x14ac:dyDescent="0.35">
      <c r="C21" s="12">
        <v>2019</v>
      </c>
      <c r="D21" s="18">
        <v>2793.4279999999999</v>
      </c>
      <c r="E21" s="12">
        <v>17134</v>
      </c>
      <c r="F21" s="12">
        <v>2019</v>
      </c>
      <c r="G21" s="18">
        <v>3540.5569999999998</v>
      </c>
      <c r="H21" s="12">
        <v>19227</v>
      </c>
      <c r="I21" s="12">
        <v>2019</v>
      </c>
      <c r="J21" s="18">
        <v>637.16570000000002</v>
      </c>
      <c r="K21" s="12">
        <v>124</v>
      </c>
      <c r="L21" s="12">
        <v>2019</v>
      </c>
      <c r="M21" s="18">
        <v>737.30640000000005</v>
      </c>
      <c r="N21" s="16">
        <v>314</v>
      </c>
      <c r="O21" s="19">
        <f t="shared" si="0"/>
        <v>22.809454906301507</v>
      </c>
      <c r="P21" s="19">
        <f t="shared" si="1"/>
        <v>20.824587769664493</v>
      </c>
    </row>
    <row r="22" spans="3:16" x14ac:dyDescent="0.35">
      <c r="C22" s="12">
        <v>2020</v>
      </c>
      <c r="D22" s="18">
        <v>2892.828</v>
      </c>
      <c r="E22" s="12">
        <v>14287</v>
      </c>
      <c r="F22" s="12">
        <v>2020</v>
      </c>
      <c r="G22" s="18">
        <v>4136.5280000000002</v>
      </c>
      <c r="H22" s="12">
        <v>16558</v>
      </c>
      <c r="I22" s="12">
        <v>2020</v>
      </c>
      <c r="J22" s="18">
        <v>816.98609999999996</v>
      </c>
      <c r="K22" s="12">
        <v>172</v>
      </c>
      <c r="L22" s="12">
        <v>2020</v>
      </c>
      <c r="M22" s="18">
        <v>1115.153</v>
      </c>
      <c r="N22" s="16">
        <v>267</v>
      </c>
      <c r="O22" s="19">
        <f t="shared" si="0"/>
        <v>28.241779324591715</v>
      </c>
      <c r="P22" s="19">
        <f t="shared" si="1"/>
        <v>26.958671620257373</v>
      </c>
    </row>
    <row r="23" spans="3:16" x14ac:dyDescent="0.35">
      <c r="C23" s="12">
        <v>2021</v>
      </c>
      <c r="D23" s="18">
        <v>3014.0729999999999</v>
      </c>
      <c r="E23" s="12">
        <v>14950</v>
      </c>
      <c r="F23" s="12">
        <v>2021</v>
      </c>
      <c r="G23" s="18">
        <v>5295.3389999999999</v>
      </c>
      <c r="H23" s="12">
        <v>17980</v>
      </c>
      <c r="I23" s="12">
        <v>2021</v>
      </c>
      <c r="J23" s="18">
        <v>634.29949999999997</v>
      </c>
      <c r="K23" s="12">
        <v>311</v>
      </c>
      <c r="L23" s="12">
        <v>2021</v>
      </c>
      <c r="M23" s="18">
        <v>983.07360000000006</v>
      </c>
      <c r="N23" s="16">
        <v>463</v>
      </c>
      <c r="O23" s="19">
        <f t="shared" si="0"/>
        <v>21.04459646465099</v>
      </c>
      <c r="P23" s="19">
        <f t="shared" si="1"/>
        <v>18.564885081011813</v>
      </c>
    </row>
    <row r="24" spans="3:16" x14ac:dyDescent="0.35">
      <c r="C24" s="12"/>
      <c r="E24" s="13"/>
      <c r="F24" s="12"/>
      <c r="H24" s="13"/>
      <c r="I24" s="12"/>
      <c r="K24" s="13"/>
      <c r="L24" s="12"/>
      <c r="N24" s="11"/>
      <c r="O24" s="17"/>
      <c r="P24" s="17"/>
    </row>
    <row r="25" spans="3:16" x14ac:dyDescent="0.35">
      <c r="C25" s="12" t="s">
        <v>2</v>
      </c>
      <c r="D25" s="12">
        <v>32386.57</v>
      </c>
      <c r="E25" s="12">
        <v>236139</v>
      </c>
      <c r="F25" s="12" t="s">
        <v>2</v>
      </c>
      <c r="G25" s="12">
        <v>59932.86</v>
      </c>
      <c r="H25" s="12">
        <v>268807</v>
      </c>
      <c r="I25" s="12" t="s">
        <v>2</v>
      </c>
      <c r="J25" s="12">
        <v>4477.54</v>
      </c>
      <c r="K25" s="12">
        <v>1804</v>
      </c>
      <c r="L25" s="12" t="s">
        <v>2</v>
      </c>
      <c r="M25" s="18">
        <v>6052.7039999999997</v>
      </c>
      <c r="N25" s="16">
        <v>3382</v>
      </c>
      <c r="O25" s="19">
        <f>J25/D25*100</f>
        <v>13.825298572834358</v>
      </c>
      <c r="P25" s="19">
        <f t="shared" si="1"/>
        <v>10.099140938710416</v>
      </c>
    </row>
    <row r="26" spans="3:16" x14ac:dyDescent="0.35">
      <c r="C26" s="12"/>
      <c r="D26" s="14"/>
      <c r="E26" s="15"/>
      <c r="F26" s="12"/>
      <c r="G26" s="14"/>
      <c r="H26" s="15"/>
      <c r="I26" s="12"/>
      <c r="J26" s="14"/>
      <c r="K26" s="15"/>
      <c r="L26" s="12"/>
      <c r="M26" s="14"/>
      <c r="N26" s="14"/>
      <c r="O26" s="17"/>
      <c r="P26" s="17"/>
    </row>
    <row r="29" spans="3:16" x14ac:dyDescent="0.35">
      <c r="D29" t="s">
        <v>46</v>
      </c>
    </row>
    <row r="30" spans="3:16" x14ac:dyDescent="0.35">
      <c r="D30" t="s">
        <v>88</v>
      </c>
      <c r="E30" t="s">
        <v>46</v>
      </c>
      <c r="F30" t="s">
        <v>85</v>
      </c>
      <c r="G30" t="s">
        <v>90</v>
      </c>
      <c r="H30" t="s">
        <v>89</v>
      </c>
      <c r="I30" t="s">
        <v>46</v>
      </c>
      <c r="J30" t="s">
        <v>85</v>
      </c>
      <c r="K30" t="s">
        <v>91</v>
      </c>
    </row>
    <row r="31" spans="3:16" x14ac:dyDescent="0.35">
      <c r="D31" t="s">
        <v>86</v>
      </c>
      <c r="E31" s="42">
        <f>SUM(D7:D12)</f>
        <v>8650.220299999999</v>
      </c>
      <c r="F31" s="42">
        <f>SUM(J7:J12)</f>
        <v>103.18565</v>
      </c>
      <c r="G31" s="42">
        <f>F31/E31*100</f>
        <v>1.1928673076684533</v>
      </c>
      <c r="H31" t="s">
        <v>86</v>
      </c>
      <c r="I31" s="42">
        <f>SUM(G7:G12)</f>
        <v>17333.1266</v>
      </c>
      <c r="J31" s="42">
        <f>SUM(M7:M12)</f>
        <v>177.21045999999998</v>
      </c>
      <c r="K31" s="42">
        <f>J31/I31*100</f>
        <v>1.0223802323119247</v>
      </c>
    </row>
    <row r="32" spans="3:16" x14ac:dyDescent="0.35">
      <c r="D32" t="s">
        <v>87</v>
      </c>
      <c r="E32" s="42">
        <f>SUM(D13:D23)</f>
        <v>23736.348900000001</v>
      </c>
      <c r="F32" s="42">
        <f>SUM(J13:J23)</f>
        <v>4374.3539300000002</v>
      </c>
      <c r="G32" s="42">
        <f>F32/E32*100</f>
        <v>18.428924972534425</v>
      </c>
      <c r="H32" t="s">
        <v>87</v>
      </c>
      <c r="I32" s="42">
        <f>SUM(G13:G23)</f>
        <v>42599.731</v>
      </c>
      <c r="J32" s="42">
        <f>SUM(M13:M23)</f>
        <v>5875.493089999999</v>
      </c>
      <c r="K32" s="42">
        <f>J32/I32*100</f>
        <v>13.792324392846517</v>
      </c>
    </row>
  </sheetData>
  <pageMargins left="0.7" right="0.7" top="0.75" bottom="0.75" header="0.3" footer="0.3"/>
  <ignoredErrors>
    <ignoredError sqref="E31:E32 F31:F32 I31:I32 J31:J32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2"/>
  <sheetViews>
    <sheetView workbookViewId="0"/>
  </sheetViews>
  <sheetFormatPr defaultRowHeight="14.5" x14ac:dyDescent="0.35"/>
  <cols>
    <col min="4" max="4" width="9.54296875" bestFit="1" customWidth="1"/>
    <col min="13" max="13" width="10.26953125" customWidth="1"/>
  </cols>
  <sheetData>
    <row r="1" spans="1:16" x14ac:dyDescent="0.35">
      <c r="A1" t="s">
        <v>0</v>
      </c>
    </row>
    <row r="2" spans="1:16" x14ac:dyDescent="0.35">
      <c r="C2" t="s">
        <v>98</v>
      </c>
    </row>
    <row r="3" spans="1:16" x14ac:dyDescent="0.35">
      <c r="C3" t="s">
        <v>58</v>
      </c>
      <c r="I3" t="s">
        <v>59</v>
      </c>
    </row>
    <row r="4" spans="1:16" x14ac:dyDescent="0.35">
      <c r="C4" t="s">
        <v>60</v>
      </c>
      <c r="F4" t="s">
        <v>61</v>
      </c>
      <c r="I4" t="s">
        <v>60</v>
      </c>
      <c r="L4" t="s">
        <v>61</v>
      </c>
      <c r="O4" t="s">
        <v>73</v>
      </c>
      <c r="P4" t="s">
        <v>74</v>
      </c>
    </row>
    <row r="5" spans="1:16" x14ac:dyDescent="0.35">
      <c r="C5" s="12" t="s">
        <v>45</v>
      </c>
      <c r="D5" s="12" t="s">
        <v>46</v>
      </c>
      <c r="E5" s="12" t="s">
        <v>47</v>
      </c>
      <c r="F5" s="12" t="s">
        <v>45</v>
      </c>
      <c r="G5" s="12" t="s">
        <v>46</v>
      </c>
      <c r="H5" s="12" t="s">
        <v>47</v>
      </c>
      <c r="I5" s="12" t="s">
        <v>45</v>
      </c>
      <c r="J5" s="12" t="s">
        <v>46</v>
      </c>
      <c r="K5" s="12" t="s">
        <v>47</v>
      </c>
      <c r="L5" s="12" t="s">
        <v>45</v>
      </c>
      <c r="M5" s="16" t="s">
        <v>46</v>
      </c>
      <c r="N5" s="20" t="s">
        <v>47</v>
      </c>
      <c r="O5" s="17" t="s">
        <v>52</v>
      </c>
      <c r="P5" s="17" t="s">
        <v>52</v>
      </c>
    </row>
    <row r="6" spans="1:16" x14ac:dyDescent="0.35">
      <c r="C6" s="12"/>
      <c r="E6" s="13"/>
      <c r="F6" s="12"/>
      <c r="H6" s="13"/>
      <c r="I6" s="12"/>
      <c r="K6" s="13"/>
      <c r="L6" s="12"/>
      <c r="N6" s="17"/>
      <c r="O6" s="17"/>
      <c r="P6" s="17"/>
    </row>
    <row r="7" spans="1:16" x14ac:dyDescent="0.35">
      <c r="C7" s="12">
        <v>2005</v>
      </c>
      <c r="D7" s="18">
        <v>160.44040000000001</v>
      </c>
      <c r="E7" s="12">
        <v>555</v>
      </c>
      <c r="F7" s="12">
        <v>2005</v>
      </c>
      <c r="G7" s="18">
        <v>161.0497</v>
      </c>
      <c r="H7" s="12">
        <v>560</v>
      </c>
      <c r="I7" s="12">
        <v>2005</v>
      </c>
      <c r="J7" s="18">
        <v>6.5078899999999997</v>
      </c>
      <c r="K7" s="12">
        <v>13</v>
      </c>
      <c r="L7" s="12">
        <v>2005</v>
      </c>
      <c r="M7" s="43">
        <v>6.5078899999999997</v>
      </c>
      <c r="N7" s="20">
        <v>13</v>
      </c>
      <c r="O7" s="19">
        <f>J7/D7*100</f>
        <v>4.0562663767978631</v>
      </c>
      <c r="P7" s="19">
        <f>M7/G7*100</f>
        <v>4.0409202873398709</v>
      </c>
    </row>
    <row r="8" spans="1:16" x14ac:dyDescent="0.35">
      <c r="C8" s="12">
        <v>2006</v>
      </c>
      <c r="D8" s="18">
        <v>174.29929999999999</v>
      </c>
      <c r="E8" s="12">
        <v>836</v>
      </c>
      <c r="F8" s="12">
        <v>2006</v>
      </c>
      <c r="G8" s="18">
        <v>178.44900000000001</v>
      </c>
      <c r="H8" s="12">
        <v>846</v>
      </c>
      <c r="I8" s="12">
        <v>2006</v>
      </c>
      <c r="J8" s="18">
        <v>2.1609370000000001</v>
      </c>
      <c r="K8" s="12">
        <v>10</v>
      </c>
      <c r="L8" s="12">
        <v>2006</v>
      </c>
      <c r="M8" s="43">
        <v>2.1609370000000001</v>
      </c>
      <c r="N8" s="20">
        <v>10</v>
      </c>
      <c r="O8" s="19">
        <f t="shared" ref="O8:O23" si="0">J8/D8*100</f>
        <v>1.2397852429699949</v>
      </c>
      <c r="P8" s="19">
        <f t="shared" ref="P8:P25" si="1">M8/G8*100</f>
        <v>1.2109549507142097</v>
      </c>
    </row>
    <row r="9" spans="1:16" x14ac:dyDescent="0.35">
      <c r="C9" s="12">
        <v>2007</v>
      </c>
      <c r="D9" s="18">
        <v>53.870510000000003</v>
      </c>
      <c r="E9" s="12">
        <v>156</v>
      </c>
      <c r="F9" s="12">
        <v>2007</v>
      </c>
      <c r="G9" s="18">
        <v>97.750559999999993</v>
      </c>
      <c r="H9" s="12">
        <v>183</v>
      </c>
      <c r="I9" s="12">
        <v>2007</v>
      </c>
      <c r="J9" s="18">
        <v>4.1436440000000001</v>
      </c>
      <c r="K9" s="12">
        <v>3</v>
      </c>
      <c r="L9" s="12">
        <v>2007</v>
      </c>
      <c r="M9" s="43">
        <v>4.1436440000000001</v>
      </c>
      <c r="N9" s="20">
        <v>3</v>
      </c>
      <c r="O9" s="19">
        <f t="shared" si="0"/>
        <v>7.6918596092741653</v>
      </c>
      <c r="P9" s="19">
        <f t="shared" si="1"/>
        <v>4.2389977100898451</v>
      </c>
    </row>
    <row r="10" spans="1:16" x14ac:dyDescent="0.35">
      <c r="C10" s="12">
        <v>2008</v>
      </c>
      <c r="D10" s="18">
        <v>664.75170000000003</v>
      </c>
      <c r="E10" s="12">
        <v>2151</v>
      </c>
      <c r="F10" s="12">
        <v>2008</v>
      </c>
      <c r="G10" s="18">
        <v>4381.0889999999999</v>
      </c>
      <c r="H10" s="12">
        <v>2611</v>
      </c>
      <c r="I10" s="12">
        <v>2008</v>
      </c>
      <c r="J10" s="18">
        <v>0.6142514</v>
      </c>
      <c r="K10" s="12">
        <v>8</v>
      </c>
      <c r="L10" s="12">
        <v>2008</v>
      </c>
      <c r="M10" s="43">
        <v>3.7936329999999998</v>
      </c>
      <c r="N10" s="20">
        <v>13</v>
      </c>
      <c r="O10" s="19">
        <f t="shared" si="0"/>
        <v>9.2403133380478744E-2</v>
      </c>
      <c r="P10" s="19">
        <f t="shared" si="1"/>
        <v>8.6591096414612892E-2</v>
      </c>
    </row>
    <row r="11" spans="1:16" x14ac:dyDescent="0.35">
      <c r="C11" s="12">
        <v>2009</v>
      </c>
      <c r="D11" s="18">
        <v>1699.8130000000001</v>
      </c>
      <c r="E11" s="12">
        <v>8327</v>
      </c>
      <c r="F11" s="12">
        <v>2009</v>
      </c>
      <c r="G11" s="18">
        <v>2427.9189999999999</v>
      </c>
      <c r="H11" s="12">
        <v>9046</v>
      </c>
      <c r="I11" s="12">
        <v>2009</v>
      </c>
      <c r="J11" s="18">
        <v>39.407730000000001</v>
      </c>
      <c r="K11" s="12">
        <v>46</v>
      </c>
      <c r="L11" s="12">
        <v>2009</v>
      </c>
      <c r="M11" s="43">
        <v>84.532939999999996</v>
      </c>
      <c r="N11" s="20">
        <v>86</v>
      </c>
      <c r="O11" s="19">
        <f t="shared" si="0"/>
        <v>2.3183567839521171</v>
      </c>
      <c r="P11" s="19">
        <f t="shared" si="1"/>
        <v>3.4817034670431757</v>
      </c>
    </row>
    <row r="12" spans="1:16" x14ac:dyDescent="0.35">
      <c r="C12" s="12">
        <v>2010</v>
      </c>
      <c r="D12" s="18">
        <v>1255.521</v>
      </c>
      <c r="E12" s="12">
        <v>10370</v>
      </c>
      <c r="F12" s="12">
        <v>2010</v>
      </c>
      <c r="G12" s="18">
        <v>1346.9770000000001</v>
      </c>
      <c r="H12" s="12">
        <v>11142</v>
      </c>
      <c r="I12" s="12">
        <v>2010</v>
      </c>
      <c r="J12" s="18">
        <v>11.736700000000001</v>
      </c>
      <c r="K12" s="12">
        <v>80</v>
      </c>
      <c r="L12" s="12">
        <v>2010</v>
      </c>
      <c r="M12" s="43">
        <v>21.308330000000002</v>
      </c>
      <c r="N12" s="20">
        <v>163</v>
      </c>
      <c r="O12" s="19">
        <f t="shared" si="0"/>
        <v>0.93480714380723229</v>
      </c>
      <c r="P12" s="19">
        <f t="shared" si="1"/>
        <v>1.5819371822978416</v>
      </c>
    </row>
    <row r="13" spans="1:16" x14ac:dyDescent="0.35">
      <c r="C13" s="12">
        <v>2011</v>
      </c>
      <c r="D13" s="18">
        <v>387.41480000000001</v>
      </c>
      <c r="E13" s="12">
        <v>6409</v>
      </c>
      <c r="F13" s="12">
        <v>2011</v>
      </c>
      <c r="G13" s="18">
        <v>433.7835</v>
      </c>
      <c r="H13" s="12">
        <v>6754</v>
      </c>
      <c r="I13" s="12">
        <v>2011</v>
      </c>
      <c r="J13" s="18">
        <v>15.130549999999999</v>
      </c>
      <c r="K13" s="12">
        <v>48</v>
      </c>
      <c r="L13" s="12">
        <v>2011</v>
      </c>
      <c r="M13" s="43">
        <v>29.08924</v>
      </c>
      <c r="N13" s="20">
        <v>83</v>
      </c>
      <c r="O13" s="19">
        <f t="shared" si="0"/>
        <v>3.9055167742688197</v>
      </c>
      <c r="P13" s="19">
        <f t="shared" si="1"/>
        <v>6.7059351035712522</v>
      </c>
    </row>
    <row r="14" spans="1:16" x14ac:dyDescent="0.35">
      <c r="C14" s="12">
        <v>2012</v>
      </c>
      <c r="D14" s="18">
        <v>689.48320000000001</v>
      </c>
      <c r="E14" s="12">
        <v>5204</v>
      </c>
      <c r="F14" s="12">
        <v>2012</v>
      </c>
      <c r="G14" s="18">
        <v>1665.029</v>
      </c>
      <c r="H14" s="12">
        <v>5597</v>
      </c>
      <c r="I14" s="12">
        <v>2012</v>
      </c>
      <c r="J14" s="18">
        <v>111.0339</v>
      </c>
      <c r="K14" s="12">
        <v>47</v>
      </c>
      <c r="L14" s="12">
        <v>2012</v>
      </c>
      <c r="M14" s="43">
        <v>149.2346</v>
      </c>
      <c r="N14" s="20">
        <v>117</v>
      </c>
      <c r="O14" s="19">
        <f t="shared" si="0"/>
        <v>16.103931176278117</v>
      </c>
      <c r="P14" s="19">
        <f t="shared" si="1"/>
        <v>8.9628829287658061</v>
      </c>
    </row>
    <row r="15" spans="1:16" x14ac:dyDescent="0.35">
      <c r="C15" s="12">
        <v>2013</v>
      </c>
      <c r="D15" s="18">
        <v>1388.1179999999999</v>
      </c>
      <c r="E15" s="12">
        <v>8856</v>
      </c>
      <c r="F15" s="12">
        <v>2013</v>
      </c>
      <c r="G15" s="18">
        <v>3107.8670000000002</v>
      </c>
      <c r="H15" s="12">
        <v>9379</v>
      </c>
      <c r="I15" s="12">
        <v>2013</v>
      </c>
      <c r="J15" s="18">
        <v>330.1585</v>
      </c>
      <c r="K15" s="12">
        <v>82</v>
      </c>
      <c r="L15" s="12">
        <v>2013</v>
      </c>
      <c r="M15" s="43">
        <v>462.54410000000001</v>
      </c>
      <c r="N15" s="20">
        <v>145</v>
      </c>
      <c r="O15" s="19">
        <f t="shared" si="0"/>
        <v>23.784613411828101</v>
      </c>
      <c r="P15" s="19">
        <f t="shared" si="1"/>
        <v>14.883008185356708</v>
      </c>
    </row>
    <row r="16" spans="1:16" x14ac:dyDescent="0.35">
      <c r="C16" s="12">
        <v>2014</v>
      </c>
      <c r="D16" s="18">
        <v>971.68780000000004</v>
      </c>
      <c r="E16" s="12">
        <v>9093</v>
      </c>
      <c r="F16" s="12">
        <v>2014</v>
      </c>
      <c r="G16" s="18">
        <v>1254.114</v>
      </c>
      <c r="H16" s="12">
        <v>9527</v>
      </c>
      <c r="I16" s="12">
        <v>2014</v>
      </c>
      <c r="J16" s="18">
        <v>155.33420000000001</v>
      </c>
      <c r="K16" s="12">
        <v>104</v>
      </c>
      <c r="L16" s="12">
        <v>2014</v>
      </c>
      <c r="M16" s="43">
        <v>191.0223</v>
      </c>
      <c r="N16" s="20">
        <v>188</v>
      </c>
      <c r="O16" s="19">
        <f t="shared" si="0"/>
        <v>15.986019377828969</v>
      </c>
      <c r="P16" s="19">
        <f t="shared" si="1"/>
        <v>15.231653581731806</v>
      </c>
    </row>
    <row r="17" spans="3:16" x14ac:dyDescent="0.35">
      <c r="C17" s="12">
        <v>2015</v>
      </c>
      <c r="D17" s="18">
        <v>633.94090000000006</v>
      </c>
      <c r="E17" s="12">
        <v>8017</v>
      </c>
      <c r="F17" s="12">
        <v>2015</v>
      </c>
      <c r="G17" s="18">
        <v>6867.1459999999997</v>
      </c>
      <c r="H17" s="12">
        <v>8517</v>
      </c>
      <c r="I17" s="12">
        <v>2015</v>
      </c>
      <c r="J17" s="18">
        <v>63.013199999999998</v>
      </c>
      <c r="K17" s="12">
        <v>81</v>
      </c>
      <c r="L17" s="12">
        <v>2015</v>
      </c>
      <c r="M17" s="43">
        <v>73.171199999999999</v>
      </c>
      <c r="N17" s="20">
        <v>115</v>
      </c>
      <c r="O17" s="19">
        <f t="shared" si="0"/>
        <v>9.939917112147203</v>
      </c>
      <c r="P17" s="19">
        <f t="shared" si="1"/>
        <v>1.0655256201047714</v>
      </c>
    </row>
    <row r="18" spans="3:16" x14ac:dyDescent="0.35">
      <c r="C18" s="12">
        <v>2016</v>
      </c>
      <c r="D18" s="18">
        <v>578.20889999999997</v>
      </c>
      <c r="E18" s="12">
        <v>1823</v>
      </c>
      <c r="F18" s="12">
        <v>2016</v>
      </c>
      <c r="G18" s="18">
        <v>1120.1600000000001</v>
      </c>
      <c r="H18" s="12">
        <v>1975</v>
      </c>
      <c r="I18" s="12">
        <v>2016</v>
      </c>
      <c r="J18" s="18">
        <v>179.0805</v>
      </c>
      <c r="K18" s="12">
        <v>22</v>
      </c>
      <c r="L18" s="12">
        <v>2016</v>
      </c>
      <c r="M18" s="43">
        <v>185.12610000000001</v>
      </c>
      <c r="N18" s="20">
        <v>34</v>
      </c>
      <c r="O18" s="19">
        <f t="shared" si="0"/>
        <v>30.971591755159771</v>
      </c>
      <c r="P18" s="19">
        <f t="shared" si="1"/>
        <v>16.526755106413368</v>
      </c>
    </row>
    <row r="19" spans="3:16" x14ac:dyDescent="0.35">
      <c r="C19" s="12">
        <v>2017</v>
      </c>
      <c r="D19" s="18">
        <v>1395.606</v>
      </c>
      <c r="E19" s="12">
        <v>3455</v>
      </c>
      <c r="F19" s="12">
        <v>2017</v>
      </c>
      <c r="G19" s="18">
        <v>2615.5790000000002</v>
      </c>
      <c r="H19" s="12">
        <v>3722</v>
      </c>
      <c r="I19" s="12">
        <v>2017</v>
      </c>
      <c r="J19" s="18">
        <v>450.17189999999999</v>
      </c>
      <c r="K19" s="12">
        <v>31</v>
      </c>
      <c r="L19" s="12">
        <v>2017</v>
      </c>
      <c r="M19" s="43">
        <v>567.33199999999999</v>
      </c>
      <c r="N19" s="20">
        <v>55</v>
      </c>
      <c r="O19" s="19">
        <f t="shared" si="0"/>
        <v>32.256374650151976</v>
      </c>
      <c r="P19" s="19">
        <f t="shared" si="1"/>
        <v>21.690493768301394</v>
      </c>
    </row>
    <row r="20" spans="3:16" x14ac:dyDescent="0.35">
      <c r="C20" s="12">
        <v>2018</v>
      </c>
      <c r="D20" s="18">
        <v>1278.4469999999999</v>
      </c>
      <c r="E20" s="12">
        <v>8482</v>
      </c>
      <c r="F20" s="12">
        <v>2018</v>
      </c>
      <c r="G20" s="18">
        <v>1713.82</v>
      </c>
      <c r="H20" s="12">
        <v>8898</v>
      </c>
      <c r="I20" s="12">
        <v>2018</v>
      </c>
      <c r="J20" s="18">
        <v>203.90639999999999</v>
      </c>
      <c r="K20" s="12">
        <v>41</v>
      </c>
      <c r="L20" s="12">
        <v>2018</v>
      </c>
      <c r="M20" s="43">
        <v>263.57580000000002</v>
      </c>
      <c r="N20" s="20">
        <v>111</v>
      </c>
      <c r="O20" s="19">
        <f t="shared" si="0"/>
        <v>15.949538776343486</v>
      </c>
      <c r="P20" s="19">
        <f t="shared" si="1"/>
        <v>15.379433079319885</v>
      </c>
    </row>
    <row r="21" spans="3:16" x14ac:dyDescent="0.35">
      <c r="C21" s="12">
        <v>2019</v>
      </c>
      <c r="D21" s="18">
        <v>886.78179999999998</v>
      </c>
      <c r="E21" s="12">
        <v>6694</v>
      </c>
      <c r="F21" s="12">
        <v>2019</v>
      </c>
      <c r="G21" s="18">
        <v>1027.528</v>
      </c>
      <c r="H21" s="12">
        <v>6867</v>
      </c>
      <c r="I21" s="12">
        <v>2019</v>
      </c>
      <c r="J21" s="18">
        <v>115.25539999999999</v>
      </c>
      <c r="K21" s="12">
        <v>24</v>
      </c>
      <c r="L21" s="12">
        <v>2019</v>
      </c>
      <c r="M21" s="43">
        <v>117.3556</v>
      </c>
      <c r="N21" s="20">
        <v>33</v>
      </c>
      <c r="O21" s="19">
        <f t="shared" si="0"/>
        <v>12.997041662334521</v>
      </c>
      <c r="P21" s="19">
        <f t="shared" si="1"/>
        <v>11.421158352862403</v>
      </c>
    </row>
    <row r="22" spans="3:16" x14ac:dyDescent="0.35">
      <c r="C22" s="12">
        <v>2020</v>
      </c>
      <c r="D22" s="18">
        <v>777.98599999999999</v>
      </c>
      <c r="E22" s="12">
        <v>4126</v>
      </c>
      <c r="F22" s="12">
        <v>2020</v>
      </c>
      <c r="G22" s="18">
        <v>986.75810000000001</v>
      </c>
      <c r="H22" s="12">
        <v>4431</v>
      </c>
      <c r="I22" s="12">
        <v>2020</v>
      </c>
      <c r="J22" s="18">
        <v>261.22190000000001</v>
      </c>
      <c r="K22" s="12">
        <v>35</v>
      </c>
      <c r="L22" s="12">
        <v>2020</v>
      </c>
      <c r="M22" s="43">
        <v>272.02120000000002</v>
      </c>
      <c r="N22" s="20">
        <v>49</v>
      </c>
      <c r="O22" s="19">
        <f t="shared" si="0"/>
        <v>33.576683899196134</v>
      </c>
      <c r="P22" s="19">
        <f t="shared" si="1"/>
        <v>27.567161597153344</v>
      </c>
    </row>
    <row r="23" spans="3:16" x14ac:dyDescent="0.35">
      <c r="C23" s="12">
        <v>2021</v>
      </c>
      <c r="D23" s="18">
        <v>697.05629999999996</v>
      </c>
      <c r="E23" s="12">
        <v>3610</v>
      </c>
      <c r="F23" s="12">
        <v>2021</v>
      </c>
      <c r="G23" s="18">
        <v>1489.825</v>
      </c>
      <c r="H23" s="12">
        <v>4103</v>
      </c>
      <c r="I23" s="12">
        <v>2021</v>
      </c>
      <c r="J23" s="18">
        <v>115.76260000000001</v>
      </c>
      <c r="K23" s="12">
        <v>50</v>
      </c>
      <c r="L23" s="12">
        <v>2021</v>
      </c>
      <c r="M23" s="43">
        <v>269.51409999999998</v>
      </c>
      <c r="N23" s="20">
        <v>77</v>
      </c>
      <c r="O23" s="19">
        <f t="shared" si="0"/>
        <v>16.607352949826293</v>
      </c>
      <c r="P23" s="19">
        <f t="shared" si="1"/>
        <v>18.090319332807542</v>
      </c>
    </row>
    <row r="24" spans="3:16" x14ac:dyDescent="0.35">
      <c r="C24" s="12"/>
      <c r="D24" s="25"/>
      <c r="E24" s="13"/>
      <c r="F24" s="12"/>
      <c r="G24" s="25"/>
      <c r="H24" s="13"/>
      <c r="I24" s="12"/>
      <c r="K24" s="13"/>
      <c r="L24" s="12"/>
      <c r="M24" s="42"/>
      <c r="N24" s="17"/>
      <c r="O24" s="17"/>
      <c r="P24" s="17"/>
    </row>
    <row r="25" spans="3:16" x14ac:dyDescent="0.35">
      <c r="C25" s="12" t="s">
        <v>2</v>
      </c>
      <c r="D25" s="18">
        <v>13693.43</v>
      </c>
      <c r="E25" s="12">
        <v>88164</v>
      </c>
      <c r="F25" s="12" t="s">
        <v>2</v>
      </c>
      <c r="G25" s="12">
        <v>30874.84</v>
      </c>
      <c r="H25" s="12">
        <v>94158</v>
      </c>
      <c r="I25" s="12" t="s">
        <v>2</v>
      </c>
      <c r="J25" s="12">
        <v>2064.64</v>
      </c>
      <c r="K25" s="12">
        <v>725</v>
      </c>
      <c r="L25" s="12" t="s">
        <v>2</v>
      </c>
      <c r="M25" s="43">
        <v>2702.4340000000002</v>
      </c>
      <c r="N25" s="20">
        <v>1295</v>
      </c>
      <c r="O25" s="19">
        <f>J25/D25*100</f>
        <v>15.077595606068018</v>
      </c>
      <c r="P25" s="19">
        <f t="shared" si="1"/>
        <v>8.7528680310570035</v>
      </c>
    </row>
    <row r="26" spans="3:16" x14ac:dyDescent="0.35">
      <c r="C26" s="12"/>
      <c r="D26" s="14"/>
      <c r="E26" s="15"/>
      <c r="F26" s="12"/>
      <c r="G26" s="14"/>
      <c r="H26" s="15"/>
      <c r="I26" s="12"/>
      <c r="J26" s="14"/>
      <c r="K26" s="15"/>
      <c r="L26" s="12"/>
      <c r="M26" s="14"/>
      <c r="N26" s="17"/>
      <c r="O26" s="17"/>
      <c r="P26" s="17"/>
    </row>
    <row r="29" spans="3:16" x14ac:dyDescent="0.35">
      <c r="D29" t="s">
        <v>46</v>
      </c>
    </row>
    <row r="30" spans="3:16" x14ac:dyDescent="0.35">
      <c r="D30" t="s">
        <v>88</v>
      </c>
      <c r="E30" t="s">
        <v>46</v>
      </c>
      <c r="F30" t="s">
        <v>85</v>
      </c>
      <c r="G30" t="s">
        <v>90</v>
      </c>
      <c r="H30" t="s">
        <v>89</v>
      </c>
      <c r="I30" t="s">
        <v>46</v>
      </c>
      <c r="J30" t="s">
        <v>85</v>
      </c>
      <c r="K30" t="s">
        <v>91</v>
      </c>
    </row>
    <row r="31" spans="3:16" x14ac:dyDescent="0.35">
      <c r="D31" t="s">
        <v>86</v>
      </c>
      <c r="E31" s="42">
        <f>SUM(D7:D12)</f>
        <v>4008.6959100000004</v>
      </c>
      <c r="F31" s="42">
        <f>SUM(J7:J12)</f>
        <v>64.571152400000003</v>
      </c>
      <c r="G31" s="42">
        <f>F31/E31*100</f>
        <v>1.6107770170075086</v>
      </c>
      <c r="H31" t="s">
        <v>86</v>
      </c>
      <c r="I31" s="42">
        <f>SUM(G7:G12)</f>
        <v>8593.2342599999993</v>
      </c>
      <c r="J31" s="42">
        <f>SUM(M7:M12)</f>
        <v>122.447374</v>
      </c>
      <c r="K31" s="42">
        <f>J31/I31*100</f>
        <v>1.4249276849110362</v>
      </c>
    </row>
    <row r="32" spans="3:16" x14ac:dyDescent="0.35">
      <c r="D32" t="s">
        <v>87</v>
      </c>
      <c r="E32" s="42">
        <f>SUM(D13:D23)</f>
        <v>9684.7307000000019</v>
      </c>
      <c r="F32" s="42">
        <f>SUM(J13:J23)</f>
        <v>2000.0690500000001</v>
      </c>
      <c r="G32" s="42">
        <f>F32/E32*100</f>
        <v>20.651777648293304</v>
      </c>
      <c r="H32" t="s">
        <v>87</v>
      </c>
      <c r="I32" s="42">
        <f>SUM(G13:G23)</f>
        <v>22281.6096</v>
      </c>
      <c r="J32" s="42">
        <f>SUM(M13:M23)</f>
        <v>2579.9862399999997</v>
      </c>
      <c r="K32" s="42">
        <f>J32/I32*100</f>
        <v>11.578994005890848</v>
      </c>
    </row>
  </sheetData>
  <pageMargins left="0.7" right="0.7" top="0.75" bottom="0.75" header="0.3" footer="0.3"/>
  <ignoredErrors>
    <ignoredError sqref="E31 E32:J32 F31:J31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3"/>
  <sheetViews>
    <sheetView workbookViewId="0"/>
  </sheetViews>
  <sheetFormatPr defaultRowHeight="14.5" x14ac:dyDescent="0.35"/>
  <cols>
    <col min="3" max="3" width="4.26953125" customWidth="1"/>
    <col min="4" max="4" width="12.453125" customWidth="1"/>
    <col min="5" max="5" width="24.26953125" customWidth="1"/>
    <col min="6" max="6" width="19.54296875" customWidth="1"/>
    <col min="7" max="7" width="19" customWidth="1"/>
    <col min="8" max="8" width="16.453125" customWidth="1"/>
    <col min="9" max="9" width="17.453125" customWidth="1"/>
  </cols>
  <sheetData>
    <row r="1" spans="1:12" x14ac:dyDescent="0.35">
      <c r="A1" t="s">
        <v>0</v>
      </c>
    </row>
    <row r="3" spans="1:12" x14ac:dyDescent="0.35">
      <c r="C3" t="s">
        <v>75</v>
      </c>
    </row>
    <row r="5" spans="1:12" x14ac:dyDescent="0.35">
      <c r="D5" t="s">
        <v>105</v>
      </c>
      <c r="L5" t="s">
        <v>105</v>
      </c>
    </row>
    <row r="6" spans="1:12" ht="71.25" customHeight="1" x14ac:dyDescent="0.35">
      <c r="D6" s="35" t="s">
        <v>45</v>
      </c>
      <c r="E6" s="33" t="s">
        <v>53</v>
      </c>
      <c r="F6" s="33" t="s">
        <v>55</v>
      </c>
      <c r="G6" s="33" t="s">
        <v>54</v>
      </c>
      <c r="H6" s="33" t="s">
        <v>56</v>
      </c>
      <c r="I6" s="34" t="s">
        <v>79</v>
      </c>
    </row>
    <row r="7" spans="1:12" x14ac:dyDescent="0.35">
      <c r="D7" s="20">
        <v>2009</v>
      </c>
      <c r="E7" s="22">
        <f>J48</f>
        <v>247</v>
      </c>
      <c r="F7" s="22">
        <f>E7-G7</f>
        <v>171</v>
      </c>
      <c r="G7" s="22">
        <f>F48</f>
        <v>76</v>
      </c>
      <c r="H7" s="21">
        <f>G7/F7</f>
        <v>0.44444444444444442</v>
      </c>
      <c r="I7" s="32">
        <v>0.47</v>
      </c>
    </row>
    <row r="8" spans="1:12" x14ac:dyDescent="0.35">
      <c r="D8" s="20">
        <v>2010</v>
      </c>
      <c r="E8" s="22">
        <f t="shared" ref="E8:E19" si="0">J49</f>
        <v>380</v>
      </c>
      <c r="F8" s="22">
        <f t="shared" ref="F8:F19" si="1">E8-G8</f>
        <v>268</v>
      </c>
      <c r="G8" s="22">
        <f t="shared" ref="G8:G19" si="2">F49</f>
        <v>112</v>
      </c>
      <c r="H8" s="21">
        <f t="shared" ref="H8:H20" si="3">G8/F8</f>
        <v>0.41791044776119401</v>
      </c>
      <c r="I8" s="32">
        <v>0.47</v>
      </c>
    </row>
    <row r="9" spans="1:12" x14ac:dyDescent="0.35">
      <c r="D9" s="20">
        <v>2011</v>
      </c>
      <c r="E9" s="22">
        <f t="shared" si="0"/>
        <v>160</v>
      </c>
      <c r="F9" s="22">
        <f t="shared" si="1"/>
        <v>78</v>
      </c>
      <c r="G9" s="22">
        <f t="shared" si="2"/>
        <v>82</v>
      </c>
      <c r="H9" s="21">
        <f t="shared" si="3"/>
        <v>1.0512820512820513</v>
      </c>
      <c r="I9" s="32">
        <v>0.47</v>
      </c>
    </row>
    <row r="10" spans="1:12" x14ac:dyDescent="0.35">
      <c r="D10" s="20">
        <v>2012</v>
      </c>
      <c r="E10" s="22">
        <f t="shared" si="0"/>
        <v>153</v>
      </c>
      <c r="F10" s="22">
        <f t="shared" si="1"/>
        <v>70</v>
      </c>
      <c r="G10" s="22">
        <f t="shared" si="2"/>
        <v>83</v>
      </c>
      <c r="H10" s="21">
        <f t="shared" si="3"/>
        <v>1.1857142857142857</v>
      </c>
      <c r="I10" s="32">
        <v>0.47</v>
      </c>
    </row>
    <row r="11" spans="1:12" x14ac:dyDescent="0.35">
      <c r="D11" s="20">
        <v>2013</v>
      </c>
      <c r="E11" s="22">
        <f t="shared" si="0"/>
        <v>234</v>
      </c>
      <c r="F11" s="22">
        <f t="shared" si="1"/>
        <v>112</v>
      </c>
      <c r="G11" s="22">
        <f t="shared" si="2"/>
        <v>122</v>
      </c>
      <c r="H11" s="21">
        <f t="shared" si="3"/>
        <v>1.0892857142857142</v>
      </c>
      <c r="I11" s="32">
        <v>0.47</v>
      </c>
    </row>
    <row r="12" spans="1:12" x14ac:dyDescent="0.35">
      <c r="D12" s="20">
        <v>2014</v>
      </c>
      <c r="E12" s="22">
        <f t="shared" si="0"/>
        <v>313</v>
      </c>
      <c r="F12" s="22">
        <f t="shared" si="1"/>
        <v>123</v>
      </c>
      <c r="G12" s="22">
        <f t="shared" si="2"/>
        <v>190</v>
      </c>
      <c r="H12" s="21">
        <f t="shared" si="3"/>
        <v>1.5447154471544715</v>
      </c>
      <c r="I12" s="32">
        <v>0.47</v>
      </c>
    </row>
    <row r="13" spans="1:12" x14ac:dyDescent="0.35">
      <c r="D13" s="20">
        <v>2015</v>
      </c>
      <c r="E13" s="22">
        <f t="shared" si="0"/>
        <v>349</v>
      </c>
      <c r="F13" s="22">
        <f t="shared" si="1"/>
        <v>190</v>
      </c>
      <c r="G13" s="22">
        <f t="shared" si="2"/>
        <v>159</v>
      </c>
      <c r="H13" s="21">
        <f t="shared" si="3"/>
        <v>0.83684210526315794</v>
      </c>
      <c r="I13" s="32">
        <v>0.47</v>
      </c>
    </row>
    <row r="14" spans="1:12" x14ac:dyDescent="0.35">
      <c r="D14" s="20">
        <v>2016</v>
      </c>
      <c r="E14" s="22">
        <f t="shared" si="0"/>
        <v>194</v>
      </c>
      <c r="F14" s="22">
        <f t="shared" si="1"/>
        <v>99</v>
      </c>
      <c r="G14" s="22">
        <f t="shared" si="2"/>
        <v>95</v>
      </c>
      <c r="H14" s="21">
        <f t="shared" si="3"/>
        <v>0.95959595959595956</v>
      </c>
      <c r="I14" s="32">
        <v>0.47</v>
      </c>
    </row>
    <row r="15" spans="1:12" x14ac:dyDescent="0.35">
      <c r="D15" s="20">
        <v>2017</v>
      </c>
      <c r="E15" s="22">
        <f t="shared" si="0"/>
        <v>158</v>
      </c>
      <c r="F15" s="22">
        <f t="shared" si="1"/>
        <v>74</v>
      </c>
      <c r="G15" s="22">
        <f t="shared" si="2"/>
        <v>84</v>
      </c>
      <c r="H15" s="21">
        <f t="shared" si="3"/>
        <v>1.1351351351351351</v>
      </c>
      <c r="I15" s="32">
        <v>0.47</v>
      </c>
    </row>
    <row r="16" spans="1:12" x14ac:dyDescent="0.35">
      <c r="D16" s="20">
        <v>2018</v>
      </c>
      <c r="E16" s="22">
        <f t="shared" si="0"/>
        <v>157</v>
      </c>
      <c r="F16" s="22">
        <f t="shared" si="1"/>
        <v>72</v>
      </c>
      <c r="G16" s="22">
        <f t="shared" si="2"/>
        <v>85</v>
      </c>
      <c r="H16" s="21">
        <f t="shared" si="3"/>
        <v>1.1805555555555556</v>
      </c>
      <c r="I16" s="32">
        <v>0.47</v>
      </c>
    </row>
    <row r="17" spans="4:12" x14ac:dyDescent="0.35">
      <c r="D17" s="20">
        <v>2019</v>
      </c>
      <c r="E17" s="22">
        <f t="shared" si="0"/>
        <v>203</v>
      </c>
      <c r="F17" s="22">
        <f t="shared" si="1"/>
        <v>79</v>
      </c>
      <c r="G17" s="22">
        <f t="shared" si="2"/>
        <v>124</v>
      </c>
      <c r="H17" s="21">
        <f t="shared" si="3"/>
        <v>1.5696202531645569</v>
      </c>
      <c r="I17" s="32">
        <v>0.47</v>
      </c>
    </row>
    <row r="18" spans="4:12" x14ac:dyDescent="0.35">
      <c r="D18" s="20">
        <v>2020</v>
      </c>
      <c r="E18" s="22">
        <f t="shared" si="0"/>
        <v>238</v>
      </c>
      <c r="F18" s="22">
        <f t="shared" si="1"/>
        <v>66</v>
      </c>
      <c r="G18" s="22">
        <f t="shared" si="2"/>
        <v>172</v>
      </c>
      <c r="H18" s="21">
        <f t="shared" si="3"/>
        <v>2.606060606060606</v>
      </c>
      <c r="I18" s="32">
        <v>0.47</v>
      </c>
    </row>
    <row r="19" spans="4:12" x14ac:dyDescent="0.35">
      <c r="D19" s="20">
        <v>2021</v>
      </c>
      <c r="E19" s="22">
        <f t="shared" si="0"/>
        <v>411</v>
      </c>
      <c r="F19" s="22">
        <f t="shared" si="1"/>
        <v>98</v>
      </c>
      <c r="G19" s="22">
        <f t="shared" si="2"/>
        <v>313</v>
      </c>
      <c r="H19" s="21">
        <f t="shared" si="3"/>
        <v>3.193877551020408</v>
      </c>
      <c r="I19" s="32">
        <v>0.47</v>
      </c>
    </row>
    <row r="20" spans="4:12" ht="48" customHeight="1" x14ac:dyDescent="0.35">
      <c r="D20" s="38" t="s">
        <v>83</v>
      </c>
      <c r="E20" s="45">
        <f>SUM(E7:E19)</f>
        <v>3197</v>
      </c>
      <c r="F20" s="22">
        <f>SUM(F7:F19)</f>
        <v>1500</v>
      </c>
      <c r="G20" s="22">
        <f>SUM(G7:G19)</f>
        <v>1697</v>
      </c>
      <c r="H20" s="21">
        <f t="shared" si="3"/>
        <v>1.1313333333333333</v>
      </c>
      <c r="I20" s="17"/>
    </row>
    <row r="23" spans="4:12" x14ac:dyDescent="0.35">
      <c r="D23" t="s">
        <v>106</v>
      </c>
      <c r="L23" t="s">
        <v>98</v>
      </c>
    </row>
    <row r="24" spans="4:12" ht="58" x14ac:dyDescent="0.35">
      <c r="D24" s="35" t="s">
        <v>45</v>
      </c>
      <c r="E24" s="33" t="s">
        <v>53</v>
      </c>
      <c r="F24" s="33" t="s">
        <v>55</v>
      </c>
      <c r="G24" s="33" t="s">
        <v>54</v>
      </c>
      <c r="H24" s="33" t="s">
        <v>56</v>
      </c>
      <c r="I24" s="34" t="s">
        <v>79</v>
      </c>
    </row>
    <row r="25" spans="4:12" x14ac:dyDescent="0.35">
      <c r="D25" s="53" t="s">
        <v>99</v>
      </c>
      <c r="E25" s="22">
        <f>F25+G25</f>
        <v>342</v>
      </c>
      <c r="F25" s="22">
        <v>215</v>
      </c>
      <c r="G25" s="22">
        <v>127</v>
      </c>
      <c r="H25" s="21">
        <f>G25/F25</f>
        <v>0.59069767441860466</v>
      </c>
      <c r="I25" s="32">
        <v>0.47</v>
      </c>
    </row>
    <row r="26" spans="4:12" x14ac:dyDescent="0.35">
      <c r="D26" s="20" t="s">
        <v>100</v>
      </c>
      <c r="E26" s="22">
        <f t="shared" ref="E26:E30" si="4">F26+G26</f>
        <v>173</v>
      </c>
      <c r="F26" s="22">
        <v>78</v>
      </c>
      <c r="G26" s="22">
        <v>95</v>
      </c>
      <c r="H26" s="21">
        <f t="shared" ref="H26:H31" si="5">G26/F26</f>
        <v>1.2179487179487178</v>
      </c>
      <c r="I26" s="32">
        <v>0.47</v>
      </c>
    </row>
    <row r="27" spans="4:12" x14ac:dyDescent="0.35">
      <c r="D27" s="20" t="s">
        <v>101</v>
      </c>
      <c r="E27" s="22">
        <f t="shared" si="4"/>
        <v>338</v>
      </c>
      <c r="F27" s="22">
        <v>152</v>
      </c>
      <c r="G27" s="22">
        <v>186</v>
      </c>
      <c r="H27" s="21">
        <f t="shared" si="5"/>
        <v>1.2236842105263157</v>
      </c>
      <c r="I27" s="32">
        <v>0.47</v>
      </c>
    </row>
    <row r="28" spans="4:12" x14ac:dyDescent="0.35">
      <c r="D28" s="20" t="s">
        <v>102</v>
      </c>
      <c r="E28" s="22">
        <f t="shared" si="4"/>
        <v>224</v>
      </c>
      <c r="F28" s="22">
        <v>121</v>
      </c>
      <c r="G28" s="22">
        <v>103</v>
      </c>
      <c r="H28" s="21">
        <f t="shared" si="5"/>
        <v>0.85123966942148765</v>
      </c>
      <c r="I28" s="32">
        <v>0.47</v>
      </c>
    </row>
    <row r="29" spans="4:12" x14ac:dyDescent="0.35">
      <c r="D29" s="20" t="s">
        <v>103</v>
      </c>
      <c r="E29" s="22">
        <f t="shared" si="4"/>
        <v>135</v>
      </c>
      <c r="F29" s="22">
        <v>63</v>
      </c>
      <c r="G29" s="22">
        <v>72</v>
      </c>
      <c r="H29" s="21">
        <f t="shared" si="5"/>
        <v>1.1428571428571428</v>
      </c>
      <c r="I29" s="32">
        <v>0.47</v>
      </c>
    </row>
    <row r="30" spans="4:12" x14ac:dyDescent="0.35">
      <c r="D30" s="20" t="s">
        <v>104</v>
      </c>
      <c r="E30" s="22">
        <f t="shared" si="4"/>
        <v>225</v>
      </c>
      <c r="F30" s="22">
        <v>114</v>
      </c>
      <c r="G30" s="22">
        <v>111</v>
      </c>
      <c r="H30" s="21">
        <f t="shared" si="5"/>
        <v>0.97368421052631582</v>
      </c>
      <c r="I30" s="32">
        <v>0.47</v>
      </c>
    </row>
    <row r="31" spans="4:12" ht="29" x14ac:dyDescent="0.35">
      <c r="D31" s="38" t="s">
        <v>83</v>
      </c>
      <c r="E31" s="45">
        <f>SUM(E25:E30)</f>
        <v>1437</v>
      </c>
      <c r="F31" s="22">
        <f>SUM(F25:F30)</f>
        <v>743</v>
      </c>
      <c r="G31" s="22">
        <f>SUM(G25:G30)</f>
        <v>694</v>
      </c>
      <c r="H31" s="21">
        <f t="shared" si="5"/>
        <v>0.93405114401076716</v>
      </c>
      <c r="I31" s="17"/>
    </row>
    <row r="39" spans="4:15" x14ac:dyDescent="0.35">
      <c r="D39" t="s">
        <v>97</v>
      </c>
    </row>
    <row r="40" spans="4:15" x14ac:dyDescent="0.35">
      <c r="D40" t="s">
        <v>94</v>
      </c>
      <c r="H40" t="s">
        <v>95</v>
      </c>
    </row>
    <row r="41" spans="4:15" x14ac:dyDescent="0.35">
      <c r="D41" t="s">
        <v>92</v>
      </c>
      <c r="H41" t="s">
        <v>93</v>
      </c>
    </row>
    <row r="42" spans="4:15" x14ac:dyDescent="0.35">
      <c r="D42" s="12" t="s">
        <v>45</v>
      </c>
      <c r="E42" s="12">
        <v>0</v>
      </c>
      <c r="F42" s="12">
        <v>1</v>
      </c>
      <c r="G42" s="12" t="s">
        <v>2</v>
      </c>
      <c r="H42" s="12" t="s">
        <v>45</v>
      </c>
      <c r="I42" s="12">
        <v>0</v>
      </c>
      <c r="J42" s="12">
        <v>1</v>
      </c>
      <c r="K42" s="12" t="s">
        <v>2</v>
      </c>
    </row>
    <row r="43" spans="4:15" x14ac:dyDescent="0.35">
      <c r="D43" s="12"/>
      <c r="E43" s="12"/>
      <c r="G43" s="13"/>
      <c r="H43" s="12"/>
      <c r="I43" s="12"/>
      <c r="K43" s="13"/>
    </row>
    <row r="44" spans="4:15" x14ac:dyDescent="0.35">
      <c r="D44" s="46">
        <v>2005</v>
      </c>
      <c r="E44" s="47">
        <v>3709</v>
      </c>
      <c r="F44" s="46">
        <v>28</v>
      </c>
      <c r="G44" s="47">
        <v>3737</v>
      </c>
      <c r="H44" s="46">
        <v>2005</v>
      </c>
      <c r="I44" s="47">
        <v>3709</v>
      </c>
      <c r="J44" s="46">
        <v>28</v>
      </c>
      <c r="K44" s="47">
        <v>3737</v>
      </c>
      <c r="L44" s="48" t="s">
        <v>96</v>
      </c>
      <c r="M44" s="48"/>
      <c r="N44" s="48"/>
      <c r="O44" s="10"/>
    </row>
    <row r="45" spans="4:15" x14ac:dyDescent="0.35">
      <c r="D45" s="46">
        <v>2006</v>
      </c>
      <c r="E45" s="47">
        <v>5595</v>
      </c>
      <c r="F45" s="46">
        <v>16</v>
      </c>
      <c r="G45" s="47">
        <v>5611</v>
      </c>
      <c r="H45" s="46">
        <v>2006</v>
      </c>
      <c r="I45" s="47">
        <v>5595</v>
      </c>
      <c r="J45" s="46">
        <v>16</v>
      </c>
      <c r="K45" s="47">
        <v>5611</v>
      </c>
      <c r="L45" s="48" t="s">
        <v>96</v>
      </c>
      <c r="M45" s="48"/>
      <c r="N45" s="48"/>
      <c r="O45" s="10"/>
    </row>
    <row r="46" spans="4:15" x14ac:dyDescent="0.35">
      <c r="D46" s="46">
        <v>2007</v>
      </c>
      <c r="E46" s="47">
        <v>4191</v>
      </c>
      <c r="F46" s="46">
        <v>24</v>
      </c>
      <c r="G46" s="47">
        <v>4215</v>
      </c>
      <c r="H46" s="46">
        <v>2007</v>
      </c>
      <c r="I46" s="47">
        <v>4191</v>
      </c>
      <c r="J46" s="46">
        <v>24</v>
      </c>
      <c r="K46" s="47">
        <v>4215</v>
      </c>
      <c r="L46" s="48" t="s">
        <v>96</v>
      </c>
      <c r="M46" s="48"/>
      <c r="N46" s="48"/>
      <c r="O46" s="10"/>
    </row>
    <row r="47" spans="4:15" x14ac:dyDescent="0.35">
      <c r="D47" s="46">
        <v>2008</v>
      </c>
      <c r="E47" s="47">
        <v>9373</v>
      </c>
      <c r="F47" s="46">
        <v>54</v>
      </c>
      <c r="G47" s="47">
        <v>9427</v>
      </c>
      <c r="H47" s="46">
        <v>2008</v>
      </c>
      <c r="I47" s="47">
        <v>9373</v>
      </c>
      <c r="J47" s="46">
        <v>54</v>
      </c>
      <c r="K47" s="47">
        <v>9427</v>
      </c>
      <c r="L47" s="48" t="s">
        <v>96</v>
      </c>
      <c r="M47" s="48"/>
      <c r="N47" s="48"/>
      <c r="O47" s="10"/>
    </row>
    <row r="48" spans="4:15" x14ac:dyDescent="0.35">
      <c r="D48" s="12">
        <v>2009</v>
      </c>
      <c r="E48" s="44">
        <v>16340</v>
      </c>
      <c r="F48" s="12">
        <v>76</v>
      </c>
      <c r="G48" s="44">
        <v>16416</v>
      </c>
      <c r="H48" s="12">
        <v>2009</v>
      </c>
      <c r="I48" s="44">
        <v>16169</v>
      </c>
      <c r="J48" s="12">
        <v>247</v>
      </c>
      <c r="K48" s="44">
        <v>16416</v>
      </c>
    </row>
    <row r="49" spans="4:11" x14ac:dyDescent="0.35">
      <c r="D49" s="12">
        <v>2010</v>
      </c>
      <c r="E49" s="44">
        <v>20154</v>
      </c>
      <c r="F49" s="12">
        <v>112</v>
      </c>
      <c r="G49" s="44">
        <v>20266</v>
      </c>
      <c r="H49" s="12">
        <v>2010</v>
      </c>
      <c r="I49" s="44">
        <v>19886</v>
      </c>
      <c r="J49" s="12">
        <v>380</v>
      </c>
      <c r="K49" s="44">
        <v>20266</v>
      </c>
    </row>
    <row r="50" spans="4:11" x14ac:dyDescent="0.35">
      <c r="D50" s="12">
        <v>2011</v>
      </c>
      <c r="E50" s="44">
        <v>13336</v>
      </c>
      <c r="F50" s="12">
        <v>82</v>
      </c>
      <c r="G50" s="44">
        <v>13418</v>
      </c>
      <c r="H50" s="12">
        <v>2011</v>
      </c>
      <c r="I50" s="44">
        <v>13258</v>
      </c>
      <c r="J50" s="12">
        <v>160</v>
      </c>
      <c r="K50" s="44">
        <v>13418</v>
      </c>
    </row>
    <row r="51" spans="4:11" x14ac:dyDescent="0.35">
      <c r="D51" s="12">
        <v>2012</v>
      </c>
      <c r="E51" s="44">
        <v>12900</v>
      </c>
      <c r="F51" s="12">
        <v>83</v>
      </c>
      <c r="G51" s="44">
        <v>12983</v>
      </c>
      <c r="H51" s="12">
        <v>2012</v>
      </c>
      <c r="I51" s="44">
        <v>12830</v>
      </c>
      <c r="J51" s="12">
        <v>153</v>
      </c>
      <c r="K51" s="44">
        <v>12983</v>
      </c>
    </row>
    <row r="52" spans="4:11" x14ac:dyDescent="0.35">
      <c r="D52" s="12">
        <v>2013</v>
      </c>
      <c r="E52" s="44">
        <v>19757</v>
      </c>
      <c r="F52" s="12">
        <v>122</v>
      </c>
      <c r="G52" s="44">
        <v>19879</v>
      </c>
      <c r="H52" s="12">
        <v>2013</v>
      </c>
      <c r="I52" s="44">
        <v>19645</v>
      </c>
      <c r="J52" s="12">
        <v>234</v>
      </c>
      <c r="K52" s="44">
        <v>19879</v>
      </c>
    </row>
    <row r="53" spans="4:11" x14ac:dyDescent="0.35">
      <c r="D53" s="12">
        <v>2014</v>
      </c>
      <c r="E53" s="44">
        <v>20548</v>
      </c>
      <c r="F53" s="12">
        <v>190</v>
      </c>
      <c r="G53" s="44">
        <v>20738</v>
      </c>
      <c r="H53" s="12">
        <v>2014</v>
      </c>
      <c r="I53" s="44">
        <v>20425</v>
      </c>
      <c r="J53" s="12">
        <v>313</v>
      </c>
      <c r="K53" s="44">
        <v>20738</v>
      </c>
    </row>
    <row r="54" spans="4:11" x14ac:dyDescent="0.35">
      <c r="D54" s="12">
        <v>2015</v>
      </c>
      <c r="E54" s="44">
        <v>19942</v>
      </c>
      <c r="F54" s="12">
        <v>159</v>
      </c>
      <c r="G54" s="44">
        <v>20101</v>
      </c>
      <c r="H54" s="12">
        <v>2015</v>
      </c>
      <c r="I54" s="44">
        <v>19752</v>
      </c>
      <c r="J54" s="12">
        <v>349</v>
      </c>
      <c r="K54" s="44">
        <v>20101</v>
      </c>
    </row>
    <row r="55" spans="4:11" x14ac:dyDescent="0.35">
      <c r="D55" s="12">
        <v>2016</v>
      </c>
      <c r="E55" s="44">
        <v>14626</v>
      </c>
      <c r="F55" s="12">
        <v>95</v>
      </c>
      <c r="G55" s="44">
        <v>14721</v>
      </c>
      <c r="H55" s="12">
        <v>2016</v>
      </c>
      <c r="I55" s="44">
        <v>14527</v>
      </c>
      <c r="J55" s="12">
        <v>194</v>
      </c>
      <c r="K55" s="44">
        <v>14721</v>
      </c>
    </row>
    <row r="56" spans="4:11" x14ac:dyDescent="0.35">
      <c r="D56" s="12">
        <v>2017</v>
      </c>
      <c r="E56" s="44">
        <v>14202</v>
      </c>
      <c r="F56" s="12">
        <v>84</v>
      </c>
      <c r="G56" s="44">
        <v>14286</v>
      </c>
      <c r="H56" s="12">
        <v>2017</v>
      </c>
      <c r="I56" s="44">
        <v>14128</v>
      </c>
      <c r="J56" s="12">
        <v>158</v>
      </c>
      <c r="K56" s="44">
        <v>14286</v>
      </c>
    </row>
    <row r="57" spans="4:11" x14ac:dyDescent="0.35">
      <c r="D57" s="12">
        <v>2018</v>
      </c>
      <c r="E57" s="44">
        <v>19792</v>
      </c>
      <c r="F57" s="12">
        <v>85</v>
      </c>
      <c r="G57" s="44">
        <v>19877</v>
      </c>
      <c r="H57" s="12">
        <v>2018</v>
      </c>
      <c r="I57" s="44">
        <v>19720</v>
      </c>
      <c r="J57" s="12">
        <v>157</v>
      </c>
      <c r="K57" s="44">
        <v>19877</v>
      </c>
    </row>
    <row r="58" spans="4:11" x14ac:dyDescent="0.35">
      <c r="D58" s="12">
        <v>2019</v>
      </c>
      <c r="E58" s="44">
        <v>17093</v>
      </c>
      <c r="F58" s="12">
        <v>124</v>
      </c>
      <c r="G58" s="44">
        <v>17217</v>
      </c>
      <c r="H58" s="12">
        <v>2019</v>
      </c>
      <c r="I58" s="44">
        <v>17014</v>
      </c>
      <c r="J58" s="12">
        <v>203</v>
      </c>
      <c r="K58" s="44">
        <v>17217</v>
      </c>
    </row>
    <row r="59" spans="4:11" x14ac:dyDescent="0.35">
      <c r="D59" s="12">
        <v>2020</v>
      </c>
      <c r="E59" s="44">
        <v>14136</v>
      </c>
      <c r="F59" s="12">
        <v>172</v>
      </c>
      <c r="G59" s="44">
        <v>14308</v>
      </c>
      <c r="H59" s="12">
        <v>2020</v>
      </c>
      <c r="I59" s="44">
        <v>14070</v>
      </c>
      <c r="J59" s="12">
        <v>238</v>
      </c>
      <c r="K59" s="44">
        <v>14308</v>
      </c>
    </row>
    <row r="60" spans="4:11" x14ac:dyDescent="0.35">
      <c r="D60" s="12">
        <v>2021</v>
      </c>
      <c r="E60" s="44">
        <v>14670</v>
      </c>
      <c r="F60" s="12">
        <v>313</v>
      </c>
      <c r="G60" s="44">
        <v>14983</v>
      </c>
      <c r="H60" s="12">
        <v>2021</v>
      </c>
      <c r="I60" s="44">
        <v>14572</v>
      </c>
      <c r="J60" s="12">
        <v>411</v>
      </c>
      <c r="K60" s="44">
        <v>14983</v>
      </c>
    </row>
    <row r="61" spans="4:11" x14ac:dyDescent="0.35">
      <c r="D61" s="49"/>
      <c r="E61" s="49"/>
      <c r="G61" s="13"/>
      <c r="H61" s="12"/>
      <c r="I61" s="12"/>
      <c r="K61" s="13"/>
    </row>
    <row r="62" spans="4:11" x14ac:dyDescent="0.35">
      <c r="D62" s="20" t="s">
        <v>2</v>
      </c>
      <c r="E62" s="52">
        <v>240364</v>
      </c>
      <c r="F62" s="52">
        <v>1819</v>
      </c>
      <c r="G62" s="52">
        <v>242183</v>
      </c>
      <c r="H62" s="51" t="s">
        <v>2</v>
      </c>
      <c r="I62" s="44">
        <v>238864</v>
      </c>
      <c r="J62" s="44">
        <v>3319</v>
      </c>
      <c r="K62" s="44">
        <v>242183</v>
      </c>
    </row>
    <row r="63" spans="4:11" x14ac:dyDescent="0.35">
      <c r="D63" s="50"/>
      <c r="E63" s="11"/>
      <c r="F63" s="11"/>
      <c r="G63" s="1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cover</vt:lpstr>
      <vt:lpstr>w1</vt:lpstr>
      <vt:lpstr>t1</vt:lpstr>
      <vt:lpstr>f1</vt:lpstr>
      <vt:lpstr>f2_1</vt:lpstr>
      <vt:lpstr>f2_2</vt:lpstr>
      <vt:lpstr>f3_1</vt:lpstr>
      <vt:lpstr>f3_2</vt:lpstr>
      <vt:lpstr>t4</vt:lpstr>
      <vt:lpstr>dataset_description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k135598</dc:creator>
  <cp:lastModifiedBy>István János Tóth</cp:lastModifiedBy>
  <dcterms:created xsi:type="dcterms:W3CDTF">2022-02-21T13:38:12Z</dcterms:created>
  <dcterms:modified xsi:type="dcterms:W3CDTF">2022-03-12T00:36:31Z</dcterms:modified>
</cp:coreProperties>
</file>